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雪芬交接檔案--總院預算\其他案件\96-108各年度預算政府公開資訊\預算公告上網\預算公告上網(正式公告)\Microsoft Office格式\107年度法定預算(Microsoft Office格式)\107合併\"/>
    </mc:Choice>
  </mc:AlternateContent>
  <bookViews>
    <workbookView xWindow="2448" yWindow="2628" windowWidth="9576" windowHeight="5916" firstSheet="1" activeTab="1"/>
  </bookViews>
  <sheets>
    <sheet name="資料區" sheetId="1" state="hidden" r:id="rId1"/>
    <sheet name="最近5年收入與支出圖p14" sheetId="2" r:id="rId2"/>
    <sheet name="最近5年賸餘分配圖p17" sheetId="3" r:id="rId3"/>
  </sheets>
  <definedNames>
    <definedName name="_xlnm.Print_Area" localSheetId="1">最近5年收入與支出圖p14!$A$1:$F$42</definedName>
    <definedName name="_xlnm.Print_Area" localSheetId="2">最近5年賸餘分配圖p17!$A$1:$F$43</definedName>
    <definedName name="_xlnm.Print_Area" localSheetId="0">資料區!$A$1:$G$57</definedName>
  </definedNames>
  <calcPr calcId="162913"/>
</workbook>
</file>

<file path=xl/calcChain.xml><?xml version="1.0" encoding="utf-8"?>
<calcChain xmlns="http://schemas.openxmlformats.org/spreadsheetml/2006/main">
  <c r="F18" i="1" l="1"/>
  <c r="F14" i="1"/>
  <c r="F39" i="2"/>
  <c r="F36" i="2"/>
  <c r="E40" i="2"/>
  <c r="D41" i="2"/>
  <c r="C40" i="2"/>
  <c r="C41" i="2"/>
  <c r="C36" i="2"/>
  <c r="B41" i="2"/>
  <c r="B40" i="2"/>
  <c r="B36" i="2"/>
  <c r="F16" i="1"/>
  <c r="D20" i="1"/>
  <c r="D40" i="2" s="1"/>
  <c r="D16" i="1"/>
  <c r="D36" i="2" s="1"/>
  <c r="E20" i="1"/>
  <c r="E16" i="1"/>
  <c r="E36" i="2" s="1"/>
  <c r="C33" i="1" l="1"/>
  <c r="J32" i="1" s="1"/>
  <c r="D33" i="1"/>
  <c r="E33" i="1"/>
  <c r="E33" i="3" s="1"/>
  <c r="F33" i="1"/>
  <c r="F33" i="3" s="1"/>
  <c r="F20" i="1"/>
  <c r="B33" i="1"/>
  <c r="I32" i="1" s="1"/>
  <c r="R33" i="1"/>
  <c r="C37" i="3"/>
  <c r="D37" i="3"/>
  <c r="E37" i="3"/>
  <c r="F37" i="3"/>
  <c r="B37" i="3"/>
  <c r="A37" i="3"/>
  <c r="H37" i="1"/>
  <c r="L32" i="1"/>
  <c r="J12" i="1"/>
  <c r="K12" i="1"/>
  <c r="L12" i="1"/>
  <c r="M12" i="1"/>
  <c r="I12" i="1"/>
  <c r="B31" i="2"/>
  <c r="C31" i="2"/>
  <c r="D31" i="2"/>
  <c r="E31" i="2"/>
  <c r="F31" i="2"/>
  <c r="C34" i="2"/>
  <c r="C35" i="2"/>
  <c r="C38" i="2"/>
  <c r="C39" i="2"/>
  <c r="D34" i="2"/>
  <c r="D35" i="2"/>
  <c r="D38" i="2"/>
  <c r="D39" i="2"/>
  <c r="E34" i="2"/>
  <c r="E35" i="2"/>
  <c r="E38" i="2"/>
  <c r="E39" i="2"/>
  <c r="F34" i="2"/>
  <c r="F35" i="2"/>
  <c r="F38" i="2"/>
  <c r="B34" i="2"/>
  <c r="B35" i="2"/>
  <c r="B38" i="2"/>
  <c r="B39" i="2"/>
  <c r="A34" i="2"/>
  <c r="A35" i="2"/>
  <c r="A38" i="2"/>
  <c r="A39" i="2"/>
  <c r="F41" i="3"/>
  <c r="F36" i="3"/>
  <c r="F38" i="3"/>
  <c r="F40" i="3"/>
  <c r="E38" i="3"/>
  <c r="D38" i="3"/>
  <c r="D40" i="3"/>
  <c r="D41" i="3"/>
  <c r="C38" i="3"/>
  <c r="C40" i="3"/>
  <c r="C41" i="3"/>
  <c r="B38" i="3"/>
  <c r="B40" i="3"/>
  <c r="B41" i="3"/>
  <c r="E41" i="3"/>
  <c r="A36" i="3"/>
  <c r="A40" i="3"/>
  <c r="E40" i="3"/>
  <c r="A41" i="3"/>
  <c r="A38" i="3"/>
  <c r="C36" i="3"/>
  <c r="D36" i="3"/>
  <c r="D42" i="3" s="1"/>
  <c r="E36" i="3"/>
  <c r="B36" i="3"/>
  <c r="B42" i="3" s="1"/>
  <c r="H31" i="1"/>
  <c r="I38" i="1" s="1"/>
  <c r="H35" i="1"/>
  <c r="O35" i="1" s="1"/>
  <c r="H34" i="1"/>
  <c r="O34" i="1" s="1"/>
  <c r="H11" i="1"/>
  <c r="K14" i="1" s="1"/>
  <c r="D58" i="1"/>
  <c r="B58" i="1"/>
  <c r="G51" i="1"/>
  <c r="E51" i="1"/>
  <c r="H33" i="1"/>
  <c r="H38" i="1"/>
  <c r="H36" i="1"/>
  <c r="E21" i="1"/>
  <c r="E41" i="2" s="1"/>
  <c r="S33" i="1"/>
  <c r="K32" i="1"/>
  <c r="M34" i="1"/>
  <c r="T34" i="1" s="1"/>
  <c r="L37" i="1"/>
  <c r="L14" i="1" l="1"/>
  <c r="K13" i="1"/>
  <c r="E42" i="3"/>
  <c r="L36" i="1"/>
  <c r="L13" i="1"/>
  <c r="C42" i="3"/>
  <c r="J13" i="1"/>
  <c r="F42" i="3"/>
  <c r="I14" i="1"/>
  <c r="M14" i="1"/>
  <c r="F40" i="2"/>
  <c r="J14" i="1"/>
  <c r="D33" i="3"/>
  <c r="I13" i="1"/>
  <c r="L35" i="1"/>
  <c r="S35" i="1" s="1"/>
  <c r="M36" i="1"/>
  <c r="I36" i="1"/>
  <c r="I35" i="1"/>
  <c r="P35" i="1" s="1"/>
  <c r="K34" i="1"/>
  <c r="M38" i="1"/>
  <c r="L38" i="1"/>
  <c r="I37" i="1"/>
  <c r="K36" i="1"/>
  <c r="J33" i="1"/>
  <c r="J34" i="1"/>
  <c r="Q34" i="1" s="1"/>
  <c r="J36" i="1"/>
  <c r="M33" i="1"/>
  <c r="K35" i="1"/>
  <c r="R35" i="1" s="1"/>
  <c r="K33" i="1"/>
  <c r="L34" i="1"/>
  <c r="S34" i="1" s="1"/>
  <c r="K38" i="1"/>
  <c r="M35" i="1"/>
  <c r="T35" i="1" s="1"/>
  <c r="I33" i="1"/>
  <c r="K37" i="1"/>
  <c r="K39" i="1" s="1"/>
  <c r="L33" i="1"/>
  <c r="J35" i="1"/>
  <c r="Q35" i="1" s="1"/>
  <c r="J37" i="1"/>
  <c r="I34" i="1"/>
  <c r="P34" i="1" s="1"/>
  <c r="J38" i="1"/>
  <c r="M37" i="1"/>
  <c r="F21" i="1"/>
  <c r="F41" i="2" s="1"/>
  <c r="M13" i="1"/>
  <c r="C33" i="3"/>
  <c r="Q33" i="1"/>
  <c r="R34" i="1"/>
  <c r="M32" i="1"/>
  <c r="T33" i="1"/>
  <c r="B33" i="3"/>
  <c r="P33" i="1"/>
  <c r="J39" i="1" l="1"/>
  <c r="I39" i="1"/>
  <c r="L39" i="1"/>
  <c r="D50" i="1"/>
  <c r="M39" i="1"/>
  <c r="E50" i="1"/>
  <c r="G50" i="1" l="1"/>
  <c r="F50" i="1"/>
</calcChain>
</file>

<file path=xl/sharedStrings.xml><?xml version="1.0" encoding="utf-8"?>
<sst xmlns="http://schemas.openxmlformats.org/spreadsheetml/2006/main" count="133" uniqueCount="92">
  <si>
    <t>年度</t>
    <phoneticPr fontId="2" type="noConversion"/>
  </si>
  <si>
    <t>項目</t>
    <phoneticPr fontId="2" type="noConversion"/>
  </si>
  <si>
    <t>收入</t>
    <phoneticPr fontId="2" type="noConversion"/>
  </si>
  <si>
    <t>收入合計</t>
    <phoneticPr fontId="2" type="noConversion"/>
  </si>
  <si>
    <t>賸餘分配</t>
    <phoneticPr fontId="2" type="noConversion"/>
  </si>
  <si>
    <r>
      <t xml:space="preserve">   </t>
    </r>
    <r>
      <rPr>
        <sz val="12"/>
        <rFont val="新細明體"/>
        <family val="1"/>
        <charset val="136"/>
      </rPr>
      <t>業務外收入</t>
    </r>
    <phoneticPr fontId="2" type="noConversion"/>
  </si>
  <si>
    <r>
      <t xml:space="preserve">   </t>
    </r>
    <r>
      <rPr>
        <sz val="12"/>
        <rFont val="新細明體"/>
        <family val="1"/>
        <charset val="136"/>
      </rPr>
      <t>業務收入</t>
    </r>
    <phoneticPr fontId="2" type="noConversion"/>
  </si>
  <si>
    <t>最近五年收入支出資料</t>
    <phoneticPr fontId="5" type="noConversion"/>
  </si>
  <si>
    <r>
      <t>單位</t>
    </r>
    <r>
      <rPr>
        <b/>
        <sz val="9"/>
        <color indexed="14"/>
        <rFont val="Times New Roman"/>
        <family val="1"/>
      </rPr>
      <t>:</t>
    </r>
    <r>
      <rPr>
        <b/>
        <sz val="9"/>
        <color indexed="14"/>
        <rFont val="新細明體"/>
        <family val="1"/>
        <charset val="136"/>
      </rPr>
      <t>千元</t>
    </r>
    <phoneticPr fontId="5" type="noConversion"/>
  </si>
  <si>
    <t>收入支出數額</t>
    <phoneticPr fontId="5" type="noConversion"/>
  </si>
  <si>
    <t>圖表表達單位</t>
    <phoneticPr fontId="5" type="noConversion"/>
  </si>
  <si>
    <t>百萬元</t>
    <phoneticPr fontId="5" type="noConversion"/>
  </si>
  <si>
    <t>十萬元</t>
    <phoneticPr fontId="5" type="noConversion"/>
  </si>
  <si>
    <t>萬元</t>
    <phoneticPr fontId="5" type="noConversion"/>
  </si>
  <si>
    <t>千萬元</t>
    <phoneticPr fontId="5" type="noConversion"/>
  </si>
  <si>
    <t>千元</t>
    <phoneticPr fontId="5" type="noConversion"/>
  </si>
  <si>
    <r>
      <t>(1)</t>
    </r>
    <r>
      <rPr>
        <sz val="12"/>
        <rFont val="新細明體"/>
        <family val="1"/>
        <charset val="136"/>
      </rPr>
      <t>百億元以上</t>
    </r>
    <phoneticPr fontId="5" type="noConversion"/>
  </si>
  <si>
    <r>
      <t>(2)</t>
    </r>
    <r>
      <rPr>
        <sz val="12"/>
        <rFont val="新細明體"/>
        <family val="1"/>
        <charset val="136"/>
      </rPr>
      <t>億元以上</t>
    </r>
    <phoneticPr fontId="5" type="noConversion"/>
  </si>
  <si>
    <r>
      <t>(3)</t>
    </r>
    <r>
      <rPr>
        <sz val="12"/>
        <rFont val="新細明體"/>
        <family val="1"/>
        <charset val="136"/>
      </rPr>
      <t>千萬元以上</t>
    </r>
    <phoneticPr fontId="5" type="noConversion"/>
  </si>
  <si>
    <r>
      <t>(4)</t>
    </r>
    <r>
      <rPr>
        <sz val="12"/>
        <rFont val="新細明體"/>
        <family val="1"/>
        <charset val="136"/>
      </rPr>
      <t>百萬元以上</t>
    </r>
    <phoneticPr fontId="5" type="noConversion"/>
  </si>
  <si>
    <r>
      <t>(5)</t>
    </r>
    <r>
      <rPr>
        <sz val="12"/>
        <rFont val="新細明體"/>
        <family val="1"/>
        <charset val="136"/>
      </rPr>
      <t>十萬元以上</t>
    </r>
    <phoneticPr fontId="5" type="noConversion"/>
  </si>
  <si>
    <r>
      <t>(6)</t>
    </r>
    <r>
      <rPr>
        <sz val="12"/>
        <rFont val="新細明體"/>
        <family val="1"/>
        <charset val="136"/>
      </rPr>
      <t>十萬元以下</t>
    </r>
    <phoneticPr fontId="5" type="noConversion"/>
  </si>
  <si>
    <t>代表號</t>
    <phoneticPr fontId="5" type="noConversion"/>
  </si>
  <si>
    <r>
      <t>2</t>
    </r>
    <r>
      <rPr>
        <sz val="12"/>
        <rFont val="新細明體"/>
        <family val="1"/>
        <charset val="136"/>
      </rPr>
      <t>、請填列最近五年收入支出資料於下列黃色</t>
    </r>
    <r>
      <rPr>
        <sz val="12"/>
        <rFont val="細明體"/>
        <family val="3"/>
        <charset val="136"/>
      </rPr>
      <t>格位上</t>
    </r>
    <r>
      <rPr>
        <sz val="12"/>
        <rFont val="新細明體"/>
        <family val="1"/>
        <charset val="136"/>
      </rPr>
      <t/>
    </r>
    <phoneticPr fontId="5" type="noConversion"/>
  </si>
  <si>
    <t>餘絀數額</t>
    <phoneticPr fontId="5" type="noConversion"/>
  </si>
  <si>
    <r>
      <t>3</t>
    </r>
    <r>
      <rPr>
        <sz val="12"/>
        <rFont val="新細明體"/>
        <family val="1"/>
        <charset val="136"/>
      </rPr>
      <t>、請選擇餘絀數額代表號填列於「</t>
    </r>
    <r>
      <rPr>
        <sz val="12"/>
        <rFont val="Times New Roman"/>
        <family val="1"/>
      </rPr>
      <t>D30</t>
    </r>
    <r>
      <rPr>
        <sz val="12"/>
        <rFont val="新細明體"/>
        <family val="1"/>
        <charset val="136"/>
      </rPr>
      <t>」格位上</t>
    </r>
    <phoneticPr fontId="5" type="noConversion"/>
  </si>
  <si>
    <r>
      <t>4、請填列最近五年收入支出資料於下列黃色</t>
    </r>
    <r>
      <rPr>
        <sz val="12"/>
        <rFont val="細明體"/>
        <family val="3"/>
        <charset val="136"/>
      </rPr>
      <t>格位上</t>
    </r>
    <r>
      <rPr>
        <sz val="12"/>
        <rFont val="新細明體"/>
        <family val="1"/>
        <charset val="136"/>
      </rPr>
      <t/>
    </r>
    <phoneticPr fontId="5" type="noConversion"/>
  </si>
  <si>
    <t>數值座標軸標題</t>
    <phoneticPr fontId="5" type="noConversion"/>
  </si>
  <si>
    <t>數值座標軸數值</t>
    <phoneticPr fontId="5" type="noConversion"/>
  </si>
  <si>
    <r>
      <t>1</t>
    </r>
    <r>
      <rPr>
        <sz val="12"/>
        <rFont val="新細明體"/>
        <family val="1"/>
        <charset val="136"/>
      </rPr>
      <t>、請選擇收入、支出數額代表號填列於「</t>
    </r>
    <r>
      <rPr>
        <sz val="12"/>
        <rFont val="Times New Roman"/>
        <family val="1"/>
      </rPr>
      <t>D9</t>
    </r>
    <r>
      <rPr>
        <sz val="12"/>
        <rFont val="新細明體"/>
        <family val="1"/>
        <charset val="136"/>
      </rPr>
      <t>」格位上</t>
    </r>
    <phoneticPr fontId="5" type="noConversion"/>
  </si>
  <si>
    <t>合計</t>
    <phoneticPr fontId="5" type="noConversion"/>
  </si>
  <si>
    <r>
      <t>5.</t>
    </r>
    <r>
      <rPr>
        <b/>
        <sz val="12"/>
        <color indexed="53"/>
        <rFont val="新細明體"/>
        <family val="1"/>
        <charset val="136"/>
      </rPr>
      <t>請修改工作表「五年收入與支出圖」、「餘絀分配圖」之數值座標軸標題及數值座標軸之數值</t>
    </r>
    <phoneticPr fontId="5" type="noConversion"/>
  </si>
  <si>
    <r>
      <t>6.</t>
    </r>
    <r>
      <rPr>
        <b/>
        <sz val="12"/>
        <color indexed="53"/>
        <rFont val="新細明體"/>
        <family val="1"/>
        <charset val="136"/>
      </rPr>
      <t>請印出工作表「五年收入與支出圖」、「餘絀分配圖」並檢查其得否清楚呈現五年數據趨勢，如否，請重新考量數值座標單位及數值座標軸數值。</t>
    </r>
    <phoneticPr fontId="5" type="noConversion"/>
  </si>
  <si>
    <t>收入、支出數</t>
    <phoneticPr fontId="5" type="noConversion"/>
  </si>
  <si>
    <t>最高</t>
    <phoneticPr fontId="5" type="noConversion"/>
  </si>
  <si>
    <t>最低</t>
    <phoneticPr fontId="5" type="noConversion"/>
  </si>
  <si>
    <t>賸餘數</t>
    <phoneticPr fontId="5" type="noConversion"/>
  </si>
  <si>
    <r>
      <t>一、視貴單位最近五年數值最高及最低數適當修正數值</t>
    </r>
    <r>
      <rPr>
        <b/>
        <sz val="10"/>
        <color indexed="14"/>
        <rFont val="Times New Roman"/>
        <family val="1"/>
      </rPr>
      <t xml:space="preserve"> (</t>
    </r>
    <r>
      <rPr>
        <b/>
        <sz val="10"/>
        <color indexed="14"/>
        <rFont val="細明體"/>
        <family val="3"/>
        <charset val="136"/>
      </rPr>
      <t>於圖表數值座標點滑鼠右鍵一下，選「座標軸格式」再選「刻度」後依上開最高最低數值適當修正最大值、最小值及刻度</t>
    </r>
    <r>
      <rPr>
        <b/>
        <sz val="10"/>
        <color indexed="14"/>
        <rFont val="Times New Roman"/>
        <family val="1"/>
      </rPr>
      <t>)</t>
    </r>
    <phoneticPr fontId="5" type="noConversion"/>
  </si>
  <si>
    <t>表達單位</t>
    <phoneticPr fontId="5" type="noConversion"/>
  </si>
  <si>
    <t>百萬元</t>
    <phoneticPr fontId="5" type="noConversion"/>
  </si>
  <si>
    <t>千萬元</t>
    <phoneticPr fontId="5" type="noConversion"/>
  </si>
  <si>
    <t>百萬元</t>
    <phoneticPr fontId="5" type="noConversion"/>
  </si>
  <si>
    <t>十萬元</t>
    <phoneticPr fontId="5" type="noConversion"/>
  </si>
  <si>
    <t>萬元</t>
    <phoneticPr fontId="5" type="noConversion"/>
  </si>
  <si>
    <t>千元</t>
    <phoneticPr fontId="5" type="noConversion"/>
  </si>
  <si>
    <t>千萬元</t>
    <phoneticPr fontId="5" type="noConversion"/>
  </si>
  <si>
    <t>百萬元</t>
    <phoneticPr fontId="5" type="noConversion"/>
  </si>
  <si>
    <t>十萬元</t>
    <phoneticPr fontId="5" type="noConversion"/>
  </si>
  <si>
    <t>萬元</t>
    <phoneticPr fontId="5" type="noConversion"/>
  </si>
  <si>
    <t>千元</t>
    <phoneticPr fontId="5" type="noConversion"/>
  </si>
  <si>
    <t>收入支出或餘絀數額</t>
    <phoneticPr fontId="5" type="noConversion"/>
  </si>
  <si>
    <t>十萬元</t>
    <phoneticPr fontId="5" type="noConversion"/>
  </si>
  <si>
    <t>萬元</t>
    <phoneticPr fontId="5" type="noConversion"/>
  </si>
  <si>
    <t>千元</t>
    <phoneticPr fontId="5" type="noConversion"/>
  </si>
  <si>
    <r>
      <t>二、經檢查貴單位最高最低數及選擇圖表表達單位如下</t>
    </r>
    <r>
      <rPr>
        <b/>
        <sz val="10"/>
        <color indexed="14"/>
        <rFont val="Times New Roman"/>
        <family val="1"/>
      </rPr>
      <t>:</t>
    </r>
    <phoneticPr fontId="5" type="noConversion"/>
  </si>
  <si>
    <t>收入支出圖表</t>
    <phoneticPr fontId="5" type="noConversion"/>
  </si>
  <si>
    <t>餘絀分配圖表</t>
    <phoneticPr fontId="5" type="noConversion"/>
  </si>
  <si>
    <t>選擇最高值</t>
    <phoneticPr fontId="5" type="noConversion"/>
  </si>
  <si>
    <t>選擇最小值</t>
    <phoneticPr fontId="5" type="noConversion"/>
  </si>
  <si>
    <t>數值座標軸標題</t>
    <phoneticPr fontId="5" type="noConversion"/>
  </si>
  <si>
    <t>●建議圖表座標刻度：</t>
    <phoneticPr fontId="5" type="noConversion"/>
  </si>
  <si>
    <r>
      <t>建議刻度</t>
    </r>
    <r>
      <rPr>
        <sz val="12"/>
        <rFont val="新細明體"/>
        <family val="1"/>
        <charset val="136"/>
      </rPr>
      <t>(</t>
    </r>
    <r>
      <rPr>
        <sz val="8"/>
        <rFont val="新細明體"/>
        <family val="1"/>
        <charset val="136"/>
      </rPr>
      <t>刻度之選擇請儘量勿出現個位數字，建議選擇如萬位</t>
    </r>
    <r>
      <rPr>
        <sz val="12"/>
        <rFont val="新細明體"/>
        <family val="1"/>
        <charset val="136"/>
      </rPr>
      <t>(0,000)</t>
    </r>
    <r>
      <rPr>
        <sz val="8"/>
        <rFont val="新細明體"/>
        <family val="1"/>
        <charset val="136"/>
      </rPr>
      <t>；千位</t>
    </r>
    <r>
      <rPr>
        <sz val="12"/>
        <rFont val="新細明體"/>
        <family val="1"/>
        <charset val="136"/>
      </rPr>
      <t>(,000)</t>
    </r>
    <r>
      <rPr>
        <sz val="8"/>
        <rFont val="新細明體"/>
        <family val="1"/>
        <charset val="136"/>
      </rPr>
      <t>；百位</t>
    </r>
    <r>
      <rPr>
        <sz val="12"/>
        <rFont val="新細明體"/>
        <family val="1"/>
        <charset val="136"/>
      </rPr>
      <t>(00)</t>
    </r>
    <r>
      <rPr>
        <sz val="8"/>
        <rFont val="新細明體"/>
        <family val="1"/>
        <charset val="136"/>
      </rPr>
      <t>作為刻度</t>
    </r>
    <r>
      <rPr>
        <sz val="12"/>
        <rFont val="新細明體"/>
        <family val="1"/>
        <charset val="136"/>
      </rPr>
      <t>)</t>
    </r>
    <phoneticPr fontId="5" type="noConversion"/>
  </si>
  <si>
    <t>成本與費用</t>
    <phoneticPr fontId="2" type="noConversion"/>
  </si>
  <si>
    <r>
      <t xml:space="preserve">   </t>
    </r>
    <r>
      <rPr>
        <sz val="12"/>
        <rFont val="新細明體"/>
        <family val="1"/>
        <charset val="136"/>
      </rPr>
      <t>業務成本與費用</t>
    </r>
    <phoneticPr fontId="2" type="noConversion"/>
  </si>
  <si>
    <r>
      <t xml:space="preserve">   </t>
    </r>
    <r>
      <rPr>
        <sz val="12"/>
        <rFont val="新細明體"/>
        <family val="1"/>
        <charset val="136"/>
      </rPr>
      <t>業務外費用</t>
    </r>
    <phoneticPr fontId="2" type="noConversion"/>
  </si>
  <si>
    <t>成本與費用合計</t>
    <phoneticPr fontId="2" type="noConversion"/>
  </si>
  <si>
    <t>單位：新臺幣千元</t>
    <phoneticPr fontId="2" type="noConversion"/>
  </si>
  <si>
    <t>單位：新臺幣千元</t>
    <phoneticPr fontId="2" type="noConversion"/>
  </si>
  <si>
    <t>撥用賸餘</t>
    <phoneticPr fontId="5" type="noConversion"/>
  </si>
  <si>
    <t>撥用公積</t>
    <phoneticPr fontId="5" type="noConversion"/>
  </si>
  <si>
    <t>折減基金</t>
    <phoneticPr fontId="5" type="noConversion"/>
  </si>
  <si>
    <t>國庫撥款</t>
    <phoneticPr fontId="5" type="noConversion"/>
  </si>
  <si>
    <t>最近五年餘絀分配資料</t>
    <phoneticPr fontId="5" type="noConversion"/>
  </si>
  <si>
    <t>註：88下及89年度決算數係決算賸餘分配情形。</t>
    <phoneticPr fontId="5" type="noConversion"/>
  </si>
  <si>
    <t>繪圖資料區</t>
    <phoneticPr fontId="5" type="noConversion"/>
  </si>
  <si>
    <t>項目</t>
    <phoneticPr fontId="2" type="noConversion"/>
  </si>
  <si>
    <t>年度</t>
    <phoneticPr fontId="2" type="noConversion"/>
  </si>
  <si>
    <t>本期賸餘</t>
    <phoneticPr fontId="5" type="noConversion"/>
  </si>
  <si>
    <t>費用合計</t>
    <phoneticPr fontId="2" type="noConversion"/>
  </si>
  <si>
    <t>費用合計</t>
    <phoneticPr fontId="2" type="noConversion"/>
  </si>
  <si>
    <t>其他依法分配數</t>
    <phoneticPr fontId="5" type="noConversion"/>
  </si>
  <si>
    <t>費用</t>
    <phoneticPr fontId="2" type="noConversion"/>
  </si>
  <si>
    <t>撥用賸餘</t>
    <phoneticPr fontId="5" type="noConversion"/>
  </si>
  <si>
    <t>待填補之短絀</t>
    <phoneticPr fontId="5" type="noConversion"/>
  </si>
  <si>
    <t>填補累積短絀</t>
    <phoneticPr fontId="2" type="noConversion"/>
  </si>
  <si>
    <t>提存公積</t>
    <phoneticPr fontId="5" type="noConversion"/>
  </si>
  <si>
    <t>賸餘撥充基金</t>
    <phoneticPr fontId="2" type="noConversion"/>
  </si>
  <si>
    <t>未分配賸餘</t>
    <phoneticPr fontId="2" type="noConversion"/>
  </si>
  <si>
    <t>解繳公庫淨額</t>
    <phoneticPr fontId="2" type="noConversion"/>
  </si>
  <si>
    <r>
      <t>合</t>
    </r>
    <r>
      <rPr>
        <b/>
        <sz val="12"/>
        <rFont val="Times New Roman"/>
        <family val="1"/>
      </rPr>
      <t xml:space="preserve">       </t>
    </r>
    <r>
      <rPr>
        <b/>
        <sz val="12"/>
        <rFont val="標楷體"/>
        <family val="4"/>
        <charset val="136"/>
      </rPr>
      <t>計</t>
    </r>
    <phoneticPr fontId="2" type="noConversion"/>
  </si>
  <si>
    <t>備註：103至105年度決算數為審定決算數；106年度為法定預算數。</t>
    <phoneticPr fontId="5" type="noConversion"/>
  </si>
  <si>
    <t>備註：103至105年度決算數為審定決算數；106年度為法定預算數。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</si>
</sst>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&quot;$&quot;* #,##0_-;\-&quot;$&quot;* #,##0_-;_-&quot;$&quot;* &quot;-&quot;_-;_-@_-"/>
    <numFmt numFmtId="41" formatCode="_-* #,##0_-;\-* #,##0_-;_-* &quot;-&quot;_-;_-@_-"/>
    <numFmt numFmtId="43" formatCode="_-* #,##0.00_-;\-* #,##0.00_-;_-* &quot;-&quot;??_-;_-@_-"/>
    <numFmt numFmtId="176" formatCode="_-* #,##0_-;\-* #,##0_-;_-* &quot;-&quot;??_-;_-@_-"/>
  </numFmts>
  <fonts count="36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12"/>
      <name val="Times New Roman"/>
      <family val="1"/>
    </font>
    <font>
      <b/>
      <sz val="12"/>
      <name val="Times New Roman"/>
      <family val="1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b/>
      <sz val="12"/>
      <name val="新細明體"/>
      <family val="1"/>
      <charset val="136"/>
    </font>
    <font>
      <sz val="12"/>
      <name val="新細明體"/>
      <family val="1"/>
      <charset val="136"/>
    </font>
    <font>
      <b/>
      <sz val="16"/>
      <name val="標楷體"/>
      <family val="4"/>
      <charset val="136"/>
    </font>
    <font>
      <b/>
      <sz val="12"/>
      <color indexed="10"/>
      <name val="細明體"/>
      <family val="3"/>
      <charset val="136"/>
    </font>
    <font>
      <sz val="12"/>
      <name val="細明體"/>
      <family val="3"/>
      <charset val="136"/>
    </font>
    <font>
      <b/>
      <sz val="9"/>
      <color indexed="14"/>
      <name val="新細明體"/>
      <family val="1"/>
      <charset val="136"/>
    </font>
    <font>
      <b/>
      <sz val="9"/>
      <color indexed="14"/>
      <name val="Times New Roman"/>
      <family val="1"/>
    </font>
    <font>
      <sz val="12"/>
      <color indexed="14"/>
      <name val="新細明體"/>
      <family val="1"/>
      <charset val="136"/>
    </font>
    <font>
      <b/>
      <sz val="12"/>
      <color indexed="53"/>
      <name val="Times New Roman"/>
      <family val="1"/>
    </font>
    <font>
      <b/>
      <sz val="12"/>
      <color indexed="14"/>
      <name val="細明體"/>
      <family val="3"/>
      <charset val="136"/>
    </font>
    <font>
      <b/>
      <sz val="12"/>
      <color indexed="53"/>
      <name val="新細明體"/>
      <family val="1"/>
      <charset val="136"/>
    </font>
    <font>
      <b/>
      <sz val="10"/>
      <color indexed="14"/>
      <name val="細明體"/>
      <family val="3"/>
      <charset val="136"/>
    </font>
    <font>
      <b/>
      <sz val="10"/>
      <color indexed="14"/>
      <name val="Times New Roman"/>
      <family val="1"/>
    </font>
    <font>
      <sz val="12"/>
      <color indexed="9"/>
      <name val="新細明體"/>
      <family val="1"/>
      <charset val="136"/>
    </font>
    <font>
      <b/>
      <sz val="9"/>
      <color indexed="47"/>
      <name val="細明體"/>
      <family val="3"/>
      <charset val="136"/>
    </font>
    <font>
      <sz val="12"/>
      <color indexed="59"/>
      <name val="新細明體"/>
      <family val="1"/>
      <charset val="136"/>
    </font>
    <font>
      <b/>
      <sz val="8"/>
      <color indexed="14"/>
      <name val="細明體"/>
      <family val="3"/>
      <charset val="136"/>
    </font>
    <font>
      <b/>
      <sz val="9"/>
      <color indexed="59"/>
      <name val="細明體"/>
      <family val="3"/>
      <charset val="136"/>
    </font>
    <font>
      <sz val="12"/>
      <color indexed="42"/>
      <name val="新細明體"/>
      <family val="1"/>
      <charset val="136"/>
    </font>
    <font>
      <sz val="8"/>
      <name val="新細明體"/>
      <family val="1"/>
      <charset val="136"/>
    </font>
    <font>
      <sz val="11"/>
      <name val="標楷體"/>
      <family val="4"/>
      <charset val="136"/>
    </font>
    <font>
      <sz val="12"/>
      <color indexed="12"/>
      <name val="新細明體"/>
      <family val="1"/>
      <charset val="136"/>
    </font>
    <font>
      <sz val="11"/>
      <name val="Times New Roman"/>
      <family val="1"/>
    </font>
    <font>
      <sz val="12"/>
      <name val="新細明體"/>
      <family val="1"/>
      <charset val="136"/>
    </font>
    <font>
      <b/>
      <sz val="10"/>
      <color indexed="10"/>
      <name val="細明體"/>
      <family val="3"/>
      <charset val="136"/>
    </font>
    <font>
      <sz val="12"/>
      <color indexed="10"/>
      <name val="新細明體"/>
      <family val="1"/>
      <charset val="136"/>
    </font>
    <font>
      <sz val="11"/>
      <name val="新細明體"/>
      <family val="1"/>
      <charset val="136"/>
    </font>
    <font>
      <sz val="12"/>
      <color rgb="FFFF0000"/>
      <name val="Times New Roman"/>
      <family val="1"/>
    </font>
    <font>
      <b/>
      <sz val="12"/>
      <name val="標楷體"/>
      <family val="4"/>
      <charset val="136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29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Alignment="1">
      <alignment horizontal="left"/>
    </xf>
    <xf numFmtId="176" fontId="3" fillId="0" borderId="1" xfId="1" applyNumberFormat="1" applyFont="1" applyBorder="1" applyAlignment="1">
      <alignment horizontal="right"/>
    </xf>
    <xf numFmtId="176" fontId="4" fillId="0" borderId="3" xfId="0" applyNumberFormat="1" applyFont="1" applyBorder="1" applyAlignment="1">
      <alignment horizontal="right"/>
    </xf>
    <xf numFmtId="0" fontId="1" fillId="0" borderId="0" xfId="0" applyFont="1" applyBorder="1"/>
    <xf numFmtId="176" fontId="4" fillId="0" borderId="0" xfId="0" applyNumberFormat="1" applyFont="1" applyBorder="1" applyAlignment="1">
      <alignment horizontal="right"/>
    </xf>
    <xf numFmtId="0" fontId="3" fillId="0" borderId="0" xfId="0" applyFont="1"/>
    <xf numFmtId="0" fontId="3" fillId="0" borderId="4" xfId="0" applyFont="1" applyBorder="1"/>
    <xf numFmtId="176" fontId="3" fillId="0" borderId="0" xfId="1" applyNumberFormat="1" applyFont="1" applyBorder="1" applyAlignment="1">
      <alignment horizontal="right"/>
    </xf>
    <xf numFmtId="0" fontId="0" fillId="0" borderId="0" xfId="0" applyBorder="1"/>
    <xf numFmtId="0" fontId="6" fillId="0" borderId="4" xfId="0" applyFont="1" applyBorder="1" applyAlignment="1">
      <alignment horizontal="right"/>
    </xf>
    <xf numFmtId="0" fontId="6" fillId="0" borderId="3" xfId="0" applyFont="1" applyBorder="1"/>
    <xf numFmtId="0" fontId="6" fillId="0" borderId="1" xfId="0" applyFont="1" applyBorder="1"/>
    <xf numFmtId="176" fontId="0" fillId="0" borderId="0" xfId="0" applyNumberFormat="1"/>
    <xf numFmtId="0" fontId="1" fillId="0" borderId="2" xfId="0" applyNumberFormat="1" applyFont="1" applyBorder="1" applyAlignment="1">
      <alignment horizontal="center"/>
    </xf>
    <xf numFmtId="0" fontId="8" fillId="0" borderId="0" xfId="0" applyFont="1" applyBorder="1"/>
    <xf numFmtId="0" fontId="1" fillId="3" borderId="2" xfId="0" applyFont="1" applyFill="1" applyBorder="1"/>
    <xf numFmtId="0" fontId="0" fillId="3" borderId="2" xfId="0" applyFill="1" applyBorder="1"/>
    <xf numFmtId="176" fontId="3" fillId="3" borderId="2" xfId="1" applyNumberFormat="1" applyFont="1" applyFill="1" applyBorder="1" applyAlignment="1">
      <alignment horizontal="right"/>
    </xf>
    <xf numFmtId="0" fontId="3" fillId="4" borderId="2" xfId="0" applyFont="1" applyFill="1" applyBorder="1"/>
    <xf numFmtId="176" fontId="6" fillId="0" borderId="1" xfId="1" applyNumberFormat="1" applyFont="1" applyBorder="1" applyAlignment="1">
      <alignment horizontal="left"/>
    </xf>
    <xf numFmtId="0" fontId="0" fillId="0" borderId="0" xfId="0" applyProtection="1">
      <protection locked="0"/>
    </xf>
    <xf numFmtId="0" fontId="1" fillId="3" borderId="0" xfId="0" applyFont="1" applyFill="1" applyBorder="1"/>
    <xf numFmtId="176" fontId="3" fillId="3" borderId="0" xfId="1" applyNumberFormat="1" applyFont="1" applyFill="1" applyBorder="1" applyAlignment="1">
      <alignment horizontal="right"/>
    </xf>
    <xf numFmtId="0" fontId="9" fillId="0" borderId="0" xfId="0" applyFont="1"/>
    <xf numFmtId="0" fontId="1" fillId="0" borderId="3" xfId="0" applyNumberFormat="1" applyFont="1" applyBorder="1" applyAlignment="1">
      <alignment horizontal="center"/>
    </xf>
    <xf numFmtId="0" fontId="12" fillId="0" borderId="0" xfId="0" applyFont="1"/>
    <xf numFmtId="0" fontId="0" fillId="0" borderId="0" xfId="0" applyAlignment="1">
      <alignment horizontal="right"/>
    </xf>
    <xf numFmtId="0" fontId="14" fillId="0" borderId="0" xfId="0" applyFont="1"/>
    <xf numFmtId="0" fontId="0" fillId="2" borderId="0" xfId="0" applyFill="1"/>
    <xf numFmtId="0" fontId="10" fillId="0" borderId="0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2" xfId="0" applyFont="1" applyBorder="1"/>
    <xf numFmtId="0" fontId="0" fillId="0" borderId="2" xfId="0" applyBorder="1"/>
    <xf numFmtId="176" fontId="0" fillId="0" borderId="0" xfId="0" applyNumberFormat="1" applyProtection="1">
      <protection locked="0"/>
    </xf>
    <xf numFmtId="0" fontId="3" fillId="5" borderId="0" xfId="0" applyFont="1" applyFill="1"/>
    <xf numFmtId="0" fontId="0" fillId="5" borderId="0" xfId="0" applyFill="1"/>
    <xf numFmtId="0" fontId="14" fillId="6" borderId="0" xfId="0" applyFont="1" applyFill="1"/>
    <xf numFmtId="0" fontId="3" fillId="4" borderId="0" xfId="0" applyFont="1" applyFill="1"/>
    <xf numFmtId="0" fontId="0" fillId="4" borderId="0" xfId="0" applyFill="1"/>
    <xf numFmtId="0" fontId="3" fillId="4" borderId="2" xfId="0" applyFont="1" applyFill="1" applyBorder="1" applyAlignment="1">
      <alignment horizontal="center"/>
    </xf>
    <xf numFmtId="0" fontId="3" fillId="7" borderId="0" xfId="0" applyFont="1" applyFill="1"/>
    <xf numFmtId="0" fontId="0" fillId="7" borderId="0" xfId="0" applyFill="1"/>
    <xf numFmtId="0" fontId="0" fillId="6" borderId="2" xfId="0" applyFill="1" applyBorder="1" applyAlignment="1">
      <alignment horizontal="center"/>
    </xf>
    <xf numFmtId="0" fontId="20" fillId="0" borderId="0" xfId="0" applyFont="1"/>
    <xf numFmtId="0" fontId="3" fillId="0" borderId="0" xfId="0" applyFont="1" applyBorder="1"/>
    <xf numFmtId="0" fontId="22" fillId="0" borderId="2" xfId="0" applyFont="1" applyFill="1" applyBorder="1"/>
    <xf numFmtId="0" fontId="21" fillId="0" borderId="0" xfId="0" applyFont="1" applyFill="1" applyBorder="1" applyAlignment="1">
      <alignment horizontal="center" vertical="center" wrapText="1"/>
    </xf>
    <xf numFmtId="176" fontId="23" fillId="0" borderId="0" xfId="0" applyNumberFormat="1" applyFont="1" applyFill="1" applyBorder="1" applyAlignment="1">
      <alignment horizontal="left" vertical="center" wrapText="1"/>
    </xf>
    <xf numFmtId="176" fontId="18" fillId="0" borderId="0" xfId="0" applyNumberFormat="1" applyFont="1" applyFill="1" applyBorder="1" applyAlignment="1">
      <alignment horizontal="center" vertical="center" wrapText="1"/>
    </xf>
    <xf numFmtId="176" fontId="16" fillId="6" borderId="2" xfId="0" applyNumberFormat="1" applyFont="1" applyFill="1" applyBorder="1" applyAlignment="1">
      <alignment horizontal="left" vertical="center" wrapText="1"/>
    </xf>
    <xf numFmtId="176" fontId="16" fillId="6" borderId="5" xfId="0" applyNumberFormat="1" applyFont="1" applyFill="1" applyBorder="1" applyAlignment="1">
      <alignment horizontal="left" vertical="center" wrapText="1"/>
    </xf>
    <xf numFmtId="176" fontId="18" fillId="6" borderId="2" xfId="0" applyNumberFormat="1" applyFont="1" applyFill="1" applyBorder="1" applyAlignment="1">
      <alignment horizontal="left" vertical="center" wrapText="1"/>
    </xf>
    <xf numFmtId="0" fontId="24" fillId="6" borderId="2" xfId="0" applyFont="1" applyFill="1" applyBorder="1" applyAlignment="1">
      <alignment horizontal="center" vertical="center" wrapText="1"/>
    </xf>
    <xf numFmtId="0" fontId="0" fillId="6" borderId="2" xfId="0" applyFill="1" applyBorder="1"/>
    <xf numFmtId="176" fontId="0" fillId="2" borderId="2" xfId="1" applyNumberFormat="1" applyFont="1" applyFill="1" applyBorder="1"/>
    <xf numFmtId="176" fontId="3" fillId="0" borderId="0" xfId="0" applyNumberFormat="1" applyFont="1"/>
    <xf numFmtId="0" fontId="25" fillId="0" borderId="0" xfId="0" applyFont="1"/>
    <xf numFmtId="43" fontId="1" fillId="0" borderId="0" xfId="0" applyNumberFormat="1" applyFont="1"/>
    <xf numFmtId="0" fontId="26" fillId="6" borderId="2" xfId="0" applyFont="1" applyFill="1" applyBorder="1" applyAlignment="1">
      <alignment horizontal="left" vertical="top" wrapText="1"/>
    </xf>
    <xf numFmtId="0" fontId="14" fillId="2" borderId="0" xfId="0" applyFont="1" applyFill="1"/>
    <xf numFmtId="0" fontId="0" fillId="6" borderId="6" xfId="0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indent="1"/>
    </xf>
    <xf numFmtId="0" fontId="28" fillId="0" borderId="0" xfId="0" applyFont="1"/>
    <xf numFmtId="0" fontId="18" fillId="6" borderId="2" xfId="0" applyFont="1" applyFill="1" applyBorder="1" applyAlignment="1">
      <alignment horizontal="centerContinuous" vertical="center" wrapText="1"/>
    </xf>
    <xf numFmtId="0" fontId="0" fillId="6" borderId="5" xfId="0" applyFill="1" applyBorder="1" applyAlignment="1">
      <alignment horizontal="centerContinuous" vertical="center" wrapText="1"/>
    </xf>
    <xf numFmtId="0" fontId="0" fillId="6" borderId="6" xfId="0" applyFill="1" applyBorder="1" applyAlignment="1">
      <alignment horizontal="centerContinuous" vertical="center" wrapText="1"/>
    </xf>
    <xf numFmtId="0" fontId="30" fillId="0" borderId="0" xfId="0" applyFont="1"/>
    <xf numFmtId="0" fontId="10" fillId="0" borderId="7" xfId="0" applyFont="1" applyBorder="1" applyAlignment="1">
      <alignment horizontal="left" vertical="center" wrapText="1"/>
    </xf>
    <xf numFmtId="176" fontId="6" fillId="0" borderId="1" xfId="1" applyNumberFormat="1" applyFont="1" applyBorder="1" applyAlignment="1">
      <alignment horizontal="left" vertical="center" indent="1"/>
    </xf>
    <xf numFmtId="0" fontId="6" fillId="0" borderId="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0" fillId="0" borderId="0" xfId="0" applyAlignment="1">
      <alignment vertical="center"/>
    </xf>
    <xf numFmtId="176" fontId="1" fillId="0" borderId="1" xfId="1" applyNumberFormat="1" applyFont="1" applyBorder="1" applyAlignment="1">
      <alignment horizontal="right" vertical="center"/>
    </xf>
    <xf numFmtId="176" fontId="7" fillId="0" borderId="2" xfId="0" applyNumberFormat="1" applyFont="1" applyBorder="1" applyAlignment="1">
      <alignment horizontal="right" vertical="center"/>
    </xf>
    <xf numFmtId="176" fontId="3" fillId="8" borderId="2" xfId="1" applyNumberFormat="1" applyFont="1" applyFill="1" applyBorder="1" applyAlignment="1">
      <alignment horizontal="right"/>
    </xf>
    <xf numFmtId="41" fontId="3" fillId="8" borderId="2" xfId="2" applyFont="1" applyFill="1" applyBorder="1" applyAlignment="1" applyProtection="1"/>
    <xf numFmtId="0" fontId="1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/>
    <xf numFmtId="0" fontId="1" fillId="0" borderId="0" xfId="0" applyFont="1" applyFill="1" applyBorder="1"/>
    <xf numFmtId="176" fontId="3" fillId="0" borderId="0" xfId="1" applyNumberFormat="1" applyFont="1" applyFill="1" applyBorder="1" applyAlignment="1">
      <alignment horizontal="right"/>
    </xf>
    <xf numFmtId="0" fontId="0" fillId="0" borderId="0" xfId="0" applyFill="1"/>
    <xf numFmtId="0" fontId="6" fillId="0" borderId="2" xfId="0" applyFont="1" applyBorder="1" applyAlignment="1">
      <alignment horizontal="left" wrapText="1"/>
    </xf>
    <xf numFmtId="176" fontId="4" fillId="0" borderId="3" xfId="1" applyNumberFormat="1" applyFont="1" applyBorder="1" applyAlignment="1">
      <alignment horizontal="right"/>
    </xf>
    <xf numFmtId="176" fontId="1" fillId="0" borderId="1" xfId="1" applyNumberFormat="1" applyFont="1" applyFill="1" applyBorder="1" applyAlignment="1">
      <alignment horizontal="right" vertical="center"/>
    </xf>
    <xf numFmtId="176" fontId="1" fillId="0" borderId="1" xfId="1" applyNumberFormat="1" applyFont="1" applyFill="1" applyBorder="1" applyAlignment="1">
      <alignment vertical="center"/>
    </xf>
    <xf numFmtId="176" fontId="31" fillId="0" borderId="7" xfId="0" applyNumberFormat="1" applyFont="1" applyBorder="1" applyAlignment="1">
      <alignment horizontal="left" vertical="center" wrapText="1"/>
    </xf>
    <xf numFmtId="0" fontId="34" fillId="4" borderId="2" xfId="0" applyFont="1" applyFill="1" applyBorder="1" applyAlignment="1">
      <alignment horizontal="center"/>
    </xf>
    <xf numFmtId="0" fontId="32" fillId="0" borderId="2" xfId="0" applyFont="1" applyFill="1" applyBorder="1"/>
    <xf numFmtId="0" fontId="1" fillId="0" borderId="2" xfId="0" applyFont="1" applyFill="1" applyBorder="1"/>
    <xf numFmtId="0" fontId="0" fillId="0" borderId="2" xfId="0" applyFill="1" applyBorder="1"/>
    <xf numFmtId="0" fontId="0" fillId="0" borderId="10" xfId="0" applyBorder="1" applyAlignment="1">
      <alignment horizontal="center"/>
    </xf>
    <xf numFmtId="0" fontId="35" fillId="0" borderId="2" xfId="0" applyFont="1" applyBorder="1" applyAlignment="1">
      <alignment horizontal="center" vertical="center"/>
    </xf>
    <xf numFmtId="0" fontId="0" fillId="6" borderId="2" xfId="0" applyFill="1" applyBorder="1" applyAlignment="1">
      <alignment horizontal="center"/>
    </xf>
    <xf numFmtId="0" fontId="0" fillId="6" borderId="4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176" fontId="0" fillId="6" borderId="5" xfId="1" applyNumberFormat="1" applyFont="1" applyFill="1" applyBorder="1" applyAlignment="1">
      <alignment horizontal="center"/>
    </xf>
    <xf numFmtId="176" fontId="0" fillId="6" borderId="6" xfId="1" applyNumberFormat="1" applyFont="1" applyFill="1" applyBorder="1" applyAlignment="1">
      <alignment horizontal="center"/>
    </xf>
    <xf numFmtId="0" fontId="10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5" fillId="6" borderId="0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left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15" fillId="8" borderId="0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top" wrapText="1"/>
    </xf>
    <xf numFmtId="0" fontId="33" fillId="0" borderId="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7" fillId="0" borderId="7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6" fillId="0" borderId="4" xfId="0" applyNumberFormat="1" applyFont="1" applyBorder="1" applyAlignment="1">
      <alignment horizontal="distributed" vertical="center" wrapText="1"/>
    </xf>
    <xf numFmtId="0" fontId="6" fillId="0" borderId="3" xfId="0" applyNumberFormat="1" applyFont="1" applyBorder="1" applyAlignment="1">
      <alignment horizontal="distributed" vertical="center" wrapText="1"/>
    </xf>
  </cellXfs>
  <cellStyles count="4">
    <cellStyle name="一般" xfId="0" builtinId="0"/>
    <cellStyle name="千分位" xfId="1" builtinId="3"/>
    <cellStyle name="千分位[0]" xfId="2" builtinId="6"/>
    <cellStyle name="貨幣[0]_Sheet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75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r>
              <a:rPr lang="zh-TW" altLang="en-US" sz="145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最近五年收入與費用</a:t>
            </a:r>
          </a:p>
        </c:rich>
      </c:tx>
      <c:layout>
        <c:manualLayout>
          <c:xMode val="edge"/>
          <c:yMode val="edge"/>
          <c:x val="0.36953889658923783"/>
          <c:y val="2.88065843621398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405746555956727E-2"/>
          <c:y val="0.16212288568095637"/>
          <c:w val="0.87111631276073453"/>
          <c:h val="0.674640383493732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資料區!$H$13</c:f>
              <c:strCache>
                <c:ptCount val="1"/>
                <c:pt idx="0">
                  <c:v>收入合計</c:v>
                </c:pt>
              </c:strCache>
            </c:strRef>
          </c:tx>
          <c:spPr>
            <a:pattFill prst="lgCheck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資料區!$B$12:$F$12</c:f>
              <c:numCache>
                <c:formatCode>General</c:formatCode>
                <c:ptCount val="5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</c:numCache>
            </c:numRef>
          </c:cat>
          <c:val>
            <c:numRef>
              <c:f>資料區!$I$13:$M$13</c:f>
              <c:numCache>
                <c:formatCode>_-* #,##0_-;\-* #,##0_-;_-* "-"??_-;_-@_-</c:formatCode>
                <c:ptCount val="5"/>
                <c:pt idx="0">
                  <c:v>3085</c:v>
                </c:pt>
                <c:pt idx="1">
                  <c:v>3276</c:v>
                </c:pt>
                <c:pt idx="2">
                  <c:v>3518</c:v>
                </c:pt>
                <c:pt idx="3">
                  <c:v>3386</c:v>
                </c:pt>
                <c:pt idx="4">
                  <c:v>3614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26-42CD-ABBF-332CE67C32DD}"/>
            </c:ext>
          </c:extLst>
        </c:ser>
        <c:ser>
          <c:idx val="1"/>
          <c:order val="1"/>
          <c:tx>
            <c:strRef>
              <c:f>資料區!$H$14</c:f>
              <c:strCache>
                <c:ptCount val="1"/>
                <c:pt idx="0">
                  <c:v>費用合計</c:v>
                </c:pt>
              </c:strCache>
            </c:strRef>
          </c:tx>
          <c:spPr>
            <a:pattFill prst="divot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資料區!$B$12:$F$12</c:f>
              <c:numCache>
                <c:formatCode>General</c:formatCode>
                <c:ptCount val="5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</c:numCache>
            </c:numRef>
          </c:cat>
          <c:val>
            <c:numRef>
              <c:f>資料區!$I$14:$M$14</c:f>
              <c:numCache>
                <c:formatCode>_-* #,##0_-;\-* #,##0_-;_-* "-"??_-;_-@_-</c:formatCode>
                <c:ptCount val="5"/>
                <c:pt idx="0">
                  <c:v>2889</c:v>
                </c:pt>
                <c:pt idx="1">
                  <c:v>3045</c:v>
                </c:pt>
                <c:pt idx="2">
                  <c:v>3209</c:v>
                </c:pt>
                <c:pt idx="3">
                  <c:v>3181</c:v>
                </c:pt>
                <c:pt idx="4">
                  <c:v>3364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26-42CD-ABBF-332CE67C3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573248"/>
        <c:axId val="49592192"/>
      </c:barChart>
      <c:catAx>
        <c:axId val="4957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標楷體"/>
                    <a:ea typeface="標楷體"/>
                    <a:cs typeface="標楷體"/>
                  </a:defRPr>
                </a:pPr>
                <a:r>
                  <a:rPr lang="zh-TW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2.1958208694952311E-2"/>
              <c:y val="0.848680373286673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TW"/>
          </a:p>
        </c:txPr>
        <c:crossAx val="4959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592192"/>
        <c:scaling>
          <c:orientation val="minMax"/>
          <c:max val="38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標楷體"/>
                    <a:ea typeface="標楷體"/>
                    <a:cs typeface="標楷體"/>
                  </a:defRPr>
                </a:pPr>
                <a:r>
                  <a:rPr lang="zh-TW" altLang="en-US"/>
                  <a:t>千萬元</a:t>
                </a:r>
              </a:p>
            </c:rich>
          </c:tx>
          <c:layout>
            <c:manualLayout>
              <c:xMode val="edge"/>
              <c:yMode val="edge"/>
              <c:x val="1.2997994607573539E-2"/>
              <c:y val="9.430737824438639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TW"/>
          </a:p>
        </c:txPr>
        <c:crossAx val="49573248"/>
        <c:crosses val="autoZero"/>
        <c:crossBetween val="between"/>
        <c:majorUnit val="200"/>
        <c:minorUnit val="1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648499644529102"/>
          <c:y val="0.1686388159813357"/>
          <c:w val="0.16229745626365988"/>
          <c:h val="7.27023319615915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標楷體"/>
              <a:ea typeface="標楷體"/>
              <a:cs typeface="標楷體"/>
            </a:defRPr>
          </a:pPr>
          <a:endParaRPr lang="zh-TW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075" b="0" i="0" u="none" strike="noStrike" baseline="0">
          <a:solidFill>
            <a:srgbClr val="000000"/>
          </a:solidFill>
          <a:latin typeface="新細明體"/>
          <a:ea typeface="新細明體"/>
          <a:cs typeface="新細明體"/>
        </a:defRPr>
      </a:pPr>
      <a:endParaRPr lang="zh-TW"/>
    </a:p>
  </c:txPr>
  <c:printSettings>
    <c:headerFooter alignWithMargins="0"/>
    <c:pageMargins b="0.98425196850393659" l="0.74803149606299346" r="0.74803149606299346" t="0.98425196850393659" header="0.51181102362204722" footer="0.51181102362204722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5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r>
              <a:rPr lang="zh-TW" altLang="en-US" sz="17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最近五年賸餘分配</a:t>
            </a:r>
          </a:p>
        </c:rich>
      </c:tx>
      <c:layout>
        <c:manualLayout>
          <c:xMode val="edge"/>
          <c:yMode val="edge"/>
          <c:x val="0.36548240004263538"/>
          <c:y val="8.423586040914572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2183118566423E-2"/>
          <c:y val="0.12033719091983036"/>
          <c:w val="0.8769039608271848"/>
          <c:h val="0.762937790431724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資料區!$H$33</c:f>
              <c:strCache>
                <c:ptCount val="1"/>
                <c:pt idx="0">
                  <c:v>未分配賸餘</c:v>
                </c:pt>
              </c:strCache>
            </c:strRef>
          </c:tx>
          <c:spPr>
            <a:pattFill prst="dashHorz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資料區!$I$32:$M$32</c:f>
              <c:numCache>
                <c:formatCode>General</c:formatCode>
                <c:ptCount val="5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</c:numCache>
            </c:numRef>
          </c:cat>
          <c:val>
            <c:numRef>
              <c:f>資料區!$I$33:$M$33</c:f>
              <c:numCache>
                <c:formatCode>_-* #,##0_-;\-* #,##0_-;_-* "-"??_-;_-@_-</c:formatCode>
                <c:ptCount val="5"/>
                <c:pt idx="0">
                  <c:v>559</c:v>
                </c:pt>
                <c:pt idx="1">
                  <c:v>2715</c:v>
                </c:pt>
                <c:pt idx="2">
                  <c:v>5566</c:v>
                </c:pt>
                <c:pt idx="3">
                  <c:v>3979</c:v>
                </c:pt>
                <c:pt idx="4">
                  <c:v>4725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8F-47BF-8801-2F6095102457}"/>
            </c:ext>
          </c:extLst>
        </c:ser>
        <c:ser>
          <c:idx val="2"/>
          <c:order val="1"/>
          <c:tx>
            <c:strRef>
              <c:f>資料區!$H$36</c:f>
              <c:strCache>
                <c:ptCount val="1"/>
                <c:pt idx="0">
                  <c:v>填補累積短絀</c:v>
                </c:pt>
              </c:strCache>
            </c:strRef>
          </c:tx>
          <c:spPr>
            <a:ln w="12700">
              <a:solidFill>
                <a:srgbClr val="000000"/>
              </a:solidFill>
            </a:ln>
          </c:spPr>
          <c:invertIfNegative val="0"/>
          <c:cat>
            <c:numRef>
              <c:f>資料區!$I$32:$M$32</c:f>
              <c:numCache>
                <c:formatCode>General</c:formatCode>
                <c:ptCount val="5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</c:numCache>
            </c:numRef>
          </c:cat>
          <c:val>
            <c:numRef>
              <c:f>資料區!$I$36:$M$36</c:f>
              <c:numCache>
                <c:formatCode>_-* #,##0_-;\-* #,##0_-;_-* "-"??_-;_-@_-</c:formatCode>
                <c:ptCount val="5"/>
                <c:pt idx="0">
                  <c:v>35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8F-47BF-8801-2F6095102457}"/>
            </c:ext>
          </c:extLst>
        </c:ser>
        <c:ser>
          <c:idx val="4"/>
          <c:order val="2"/>
          <c:tx>
            <c:strRef>
              <c:f>資料區!$H$37</c:f>
              <c:strCache>
                <c:ptCount val="1"/>
                <c:pt idx="0">
                  <c:v>提存公積</c:v>
                </c:pt>
              </c:strCache>
            </c:strRef>
          </c:tx>
          <c:spPr>
            <a:pattFill prst="ltUpDiag">
              <a:fgClr>
                <a:schemeClr val="accent1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</a:ln>
          </c:spPr>
          <c:invertIfNegative val="0"/>
          <c:cat>
            <c:numRef>
              <c:f>資料區!$I$32:$M$32</c:f>
              <c:numCache>
                <c:formatCode>General</c:formatCode>
                <c:ptCount val="5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</c:numCache>
            </c:numRef>
          </c:cat>
          <c:val>
            <c:numRef>
              <c:f>資料區!$I$37:$M$37</c:f>
              <c:numCache>
                <c:formatCode>_-* #,##0_-;\-* #,##0_-;_-* "-"??_-;_-@_-</c:formatCode>
                <c:ptCount val="5"/>
                <c:pt idx="0">
                  <c:v>1997</c:v>
                </c:pt>
                <c:pt idx="1">
                  <c:v>277</c:v>
                </c:pt>
                <c:pt idx="2">
                  <c:v>282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8F-47BF-8801-2F6095102457}"/>
            </c:ext>
          </c:extLst>
        </c:ser>
        <c:ser>
          <c:idx val="5"/>
          <c:order val="3"/>
          <c:tx>
            <c:strRef>
              <c:f>資料區!$H$38</c:f>
              <c:strCache>
                <c:ptCount val="1"/>
                <c:pt idx="0">
                  <c:v>賸餘撥充基金</c:v>
                </c:pt>
              </c:strCache>
            </c:strRef>
          </c:tx>
          <c:spPr>
            <a:blipFill dpi="0" rotWithShape="1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 cap="sq">
              <a:solidFill>
                <a:schemeClr val="tx1"/>
              </a:solidFill>
            </a:ln>
          </c:spPr>
          <c:invertIfNegative val="0"/>
          <c:cat>
            <c:numRef>
              <c:f>資料區!$I$32:$M$32</c:f>
              <c:numCache>
                <c:formatCode>General</c:formatCode>
                <c:ptCount val="5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</c:numCache>
            </c:numRef>
          </c:cat>
          <c:val>
            <c:numRef>
              <c:f>資料區!$I$38:$M$38</c:f>
              <c:numCache>
                <c:formatCode>_-* #,##0_-;\-* #,##0_-;_-* "-"??_-;_-@_-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2433</c:v>
                </c:pt>
                <c:pt idx="4">
                  <c:v>3133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8F-47BF-8801-2F6095102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3732096"/>
        <c:axId val="53734016"/>
      </c:barChart>
      <c:catAx>
        <c:axId val="5373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標楷體"/>
                    <a:ea typeface="標楷體"/>
                    <a:cs typeface="標楷體"/>
                  </a:defRPr>
                </a:pPr>
                <a:r>
                  <a:rPr lang="zh-TW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91627382229812493"/>
              <c:y val="0.89871407234157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TW"/>
          </a:p>
        </c:txPr>
        <c:crossAx val="5373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734016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標楷體"/>
                    <a:ea typeface="標楷體"/>
                    <a:cs typeface="標楷體"/>
                  </a:defRPr>
                </a:pPr>
                <a:r>
                  <a:rPr lang="zh-TW" altLang="en-US"/>
                  <a:t>百萬元</a:t>
                </a:r>
              </a:p>
            </c:rich>
          </c:tx>
          <c:layout>
            <c:manualLayout>
              <c:xMode val="edge"/>
              <c:yMode val="edge"/>
              <c:x val="8.8832487309644728E-3"/>
              <c:y val="5.776189077448352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53732096"/>
        <c:crosses val="autoZero"/>
        <c:crossBetween val="between"/>
        <c:majorUnit val="500"/>
        <c:minorUnit val="5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272945728233115"/>
          <c:y val="0.12968403959124211"/>
          <c:w val="0.23397312859884836"/>
          <c:h val="0.153058868795690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標楷體"/>
              <a:ea typeface="標楷體"/>
              <a:cs typeface="標楷體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50" b="0" i="0" u="none" strike="noStrike" baseline="0">
          <a:solidFill>
            <a:srgbClr val="000000"/>
          </a:solidFill>
          <a:latin typeface="新細明體"/>
          <a:ea typeface="新細明體"/>
          <a:cs typeface="新細明體"/>
        </a:defRPr>
      </a:pPr>
      <a:endParaRPr lang="zh-TW"/>
    </a:p>
  </c:txPr>
  <c:printSettings>
    <c:headerFooter alignWithMargins="0"/>
    <c:pageMargins b="0.98425196850393659" l="0.74803149606299346" r="0.74803149606299346" t="0.98425196850393659" header="0.51181102362204722" footer="0.51181102362204722"/>
    <c:pageSetup paperSize="9" orientation="portrait" horizont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29</xdr:row>
      <xdr:rowOff>0</xdr:rowOff>
    </xdr:to>
    <xdr:graphicFrame macro="">
      <xdr:nvGraphicFramePr>
        <xdr:cNvPr id="724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30</xdr:row>
      <xdr:rowOff>7620</xdr:rowOff>
    </xdr:from>
    <xdr:to>
      <xdr:col>1</xdr:col>
      <xdr:colOff>7620</xdr:colOff>
      <xdr:row>32</xdr:row>
      <xdr:rowOff>0</xdr:rowOff>
    </xdr:to>
    <xdr:sp macro="" textlink="">
      <xdr:nvSpPr>
        <xdr:cNvPr id="7248" name="Line 6"/>
        <xdr:cNvSpPr>
          <a:spLocks noChangeShapeType="1"/>
        </xdr:cNvSpPr>
      </xdr:nvSpPr>
      <xdr:spPr bwMode="auto">
        <a:xfrm>
          <a:off x="22860" y="5768340"/>
          <a:ext cx="1417320" cy="4038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32</xdr:row>
      <xdr:rowOff>38100</xdr:rowOff>
    </xdr:from>
    <xdr:to>
      <xdr:col>1</xdr:col>
      <xdr:colOff>0</xdr:colOff>
      <xdr:row>33</xdr:row>
      <xdr:rowOff>190500</xdr:rowOff>
    </xdr:to>
    <xdr:sp macro="" textlink="">
      <xdr:nvSpPr>
        <xdr:cNvPr id="1129" name="Line 3"/>
        <xdr:cNvSpPr>
          <a:spLocks noChangeShapeType="1"/>
        </xdr:cNvSpPr>
      </xdr:nvSpPr>
      <xdr:spPr bwMode="auto">
        <a:xfrm>
          <a:off x="15240" y="6621780"/>
          <a:ext cx="1242060" cy="3581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15240</xdr:rowOff>
    </xdr:from>
    <xdr:to>
      <xdr:col>5</xdr:col>
      <xdr:colOff>927100</xdr:colOff>
      <xdr:row>30</xdr:row>
      <xdr:rowOff>139700</xdr:rowOff>
    </xdr:to>
    <xdr:graphicFrame macro="">
      <xdr:nvGraphicFramePr>
        <xdr:cNvPr id="113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宣紙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0"/>
  <sheetViews>
    <sheetView topLeftCell="A34" zoomScale="70" workbookViewId="0">
      <pane xSplit="1" topLeftCell="B1" activePane="topRight" state="frozen"/>
      <selection activeCell="A31" sqref="A31"/>
      <selection pane="topRight" activeCell="G19" sqref="G19"/>
    </sheetView>
  </sheetViews>
  <sheetFormatPr defaultRowHeight="16.2" x14ac:dyDescent="0.3"/>
  <cols>
    <col min="1" max="1" width="23.33203125" customWidth="1"/>
    <col min="2" max="2" width="13.6640625" customWidth="1"/>
    <col min="3" max="3" width="14.109375" customWidth="1"/>
    <col min="4" max="4" width="13.109375" customWidth="1"/>
    <col min="5" max="5" width="13.77734375" customWidth="1"/>
    <col min="6" max="6" width="13.109375" customWidth="1"/>
    <col min="7" max="7" width="11.109375" customWidth="1"/>
    <col min="8" max="8" width="18.109375" customWidth="1"/>
    <col min="9" max="9" width="12.77734375" bestFit="1" customWidth="1"/>
    <col min="10" max="10" width="10.77734375" customWidth="1"/>
    <col min="11" max="11" width="10.44140625" customWidth="1"/>
    <col min="12" max="12" width="10.77734375" customWidth="1"/>
    <col min="13" max="13" width="10.21875" customWidth="1"/>
    <col min="14" max="14" width="4.109375" customWidth="1"/>
    <col min="15" max="15" width="15.33203125" bestFit="1" customWidth="1"/>
  </cols>
  <sheetData>
    <row r="1" spans="1:14" x14ac:dyDescent="0.3">
      <c r="A1" t="s">
        <v>9</v>
      </c>
      <c r="B1" t="s">
        <v>10</v>
      </c>
      <c r="C1" s="27" t="s">
        <v>22</v>
      </c>
    </row>
    <row r="2" spans="1:14" x14ac:dyDescent="0.3">
      <c r="A2" s="6" t="s">
        <v>16</v>
      </c>
      <c r="B2" t="s">
        <v>14</v>
      </c>
      <c r="C2">
        <v>1</v>
      </c>
      <c r="D2" s="68">
        <v>10000</v>
      </c>
      <c r="E2" s="45" t="s">
        <v>45</v>
      </c>
    </row>
    <row r="3" spans="1:14" x14ac:dyDescent="0.3">
      <c r="A3" s="6" t="s">
        <v>17</v>
      </c>
      <c r="B3" t="s">
        <v>39</v>
      </c>
      <c r="C3">
        <v>2</v>
      </c>
      <c r="D3" s="68">
        <v>1000</v>
      </c>
      <c r="E3" s="45" t="s">
        <v>46</v>
      </c>
    </row>
    <row r="4" spans="1:14" x14ac:dyDescent="0.3">
      <c r="A4" s="6" t="s">
        <v>18</v>
      </c>
      <c r="B4" t="s">
        <v>12</v>
      </c>
      <c r="C4">
        <v>3</v>
      </c>
      <c r="D4" s="68">
        <v>100</v>
      </c>
      <c r="E4" s="45" t="s">
        <v>47</v>
      </c>
    </row>
    <row r="5" spans="1:14" x14ac:dyDescent="0.3">
      <c r="A5" s="6" t="s">
        <v>19</v>
      </c>
      <c r="B5" t="s">
        <v>13</v>
      </c>
      <c r="C5">
        <v>4</v>
      </c>
      <c r="D5" s="68">
        <v>10</v>
      </c>
      <c r="E5" s="45" t="s">
        <v>48</v>
      </c>
    </row>
    <row r="6" spans="1:14" x14ac:dyDescent="0.3">
      <c r="A6" s="6" t="s">
        <v>20</v>
      </c>
      <c r="B6" t="s">
        <v>13</v>
      </c>
      <c r="C6">
        <v>5</v>
      </c>
      <c r="D6" s="68">
        <v>10</v>
      </c>
      <c r="E6" s="45" t="s">
        <v>48</v>
      </c>
    </row>
    <row r="7" spans="1:14" x14ac:dyDescent="0.3">
      <c r="A7" s="6" t="s">
        <v>21</v>
      </c>
      <c r="B7" t="s">
        <v>15</v>
      </c>
      <c r="C7">
        <v>6</v>
      </c>
      <c r="D7" s="68">
        <v>0</v>
      </c>
      <c r="E7" s="45" t="s">
        <v>49</v>
      </c>
    </row>
    <row r="8" spans="1:14" x14ac:dyDescent="0.3">
      <c r="D8" s="68"/>
    </row>
    <row r="9" spans="1:14" x14ac:dyDescent="0.3">
      <c r="A9" s="36" t="s">
        <v>29</v>
      </c>
      <c r="B9" s="37"/>
      <c r="C9" s="37"/>
      <c r="D9" s="38">
        <v>1</v>
      </c>
    </row>
    <row r="10" spans="1:14" x14ac:dyDescent="0.3">
      <c r="A10" s="39" t="s">
        <v>23</v>
      </c>
      <c r="B10" s="40"/>
      <c r="C10" s="40"/>
      <c r="D10" s="28"/>
    </row>
    <row r="11" spans="1:14" ht="27" customHeight="1" x14ac:dyDescent="0.4">
      <c r="A11" s="24" t="s">
        <v>7</v>
      </c>
      <c r="C11" s="106"/>
      <c r="D11" s="106"/>
      <c r="E11" s="106"/>
      <c r="H11" s="8">
        <f>VLOOKUP(D9,C2:D7,2)</f>
        <v>10000</v>
      </c>
      <c r="I11" t="s">
        <v>74</v>
      </c>
    </row>
    <row r="12" spans="1:14" x14ac:dyDescent="0.3">
      <c r="A12" s="26" t="s">
        <v>8</v>
      </c>
      <c r="B12" s="41">
        <v>103</v>
      </c>
      <c r="C12" s="41">
        <v>104</v>
      </c>
      <c r="D12" s="41">
        <v>105</v>
      </c>
      <c r="E12" s="93">
        <v>106</v>
      </c>
      <c r="F12" s="93">
        <v>107</v>
      </c>
      <c r="I12" s="97">
        <f>B12</f>
        <v>103</v>
      </c>
      <c r="J12" s="97">
        <f>C12</f>
        <v>104</v>
      </c>
      <c r="K12" s="97">
        <f>D12</f>
        <v>105</v>
      </c>
      <c r="L12" s="97">
        <f>E12</f>
        <v>106</v>
      </c>
      <c r="M12" s="97">
        <f>F12</f>
        <v>107</v>
      </c>
    </row>
    <row r="13" spans="1:14" x14ac:dyDescent="0.3">
      <c r="A13" s="16" t="s">
        <v>2</v>
      </c>
      <c r="B13" s="17"/>
      <c r="C13" s="17"/>
      <c r="D13" s="17"/>
      <c r="E13" s="17"/>
      <c r="F13" s="17"/>
      <c r="H13" s="4" t="s">
        <v>3</v>
      </c>
      <c r="I13" s="8">
        <f>ROUND(B16/$H$11,0)</f>
        <v>3085</v>
      </c>
      <c r="J13" s="8">
        <f>ROUND(C16/$H$11,0)</f>
        <v>3276</v>
      </c>
      <c r="K13" s="8">
        <f>ROUND(D16/$H$11,0)</f>
        <v>3518</v>
      </c>
      <c r="L13" s="8">
        <f>ROUND(E16/$H$11,0)</f>
        <v>3386</v>
      </c>
      <c r="M13" s="8">
        <f>ROUND(F16/$H$11,0)</f>
        <v>3614</v>
      </c>
      <c r="N13" s="8"/>
    </row>
    <row r="14" spans="1:14" x14ac:dyDescent="0.3">
      <c r="A14" s="19" t="s">
        <v>6</v>
      </c>
      <c r="B14" s="81">
        <v>29610931</v>
      </c>
      <c r="C14" s="81">
        <v>31363560</v>
      </c>
      <c r="D14" s="81">
        <v>33445066</v>
      </c>
      <c r="E14" s="81">
        <v>32532385</v>
      </c>
      <c r="F14" s="81">
        <f>34727015+17267</f>
        <v>34744282</v>
      </c>
      <c r="H14" s="15" t="s">
        <v>78</v>
      </c>
      <c r="I14" s="8">
        <f>ROUND(B20/$H$11,0)</f>
        <v>2889</v>
      </c>
      <c r="J14" s="8">
        <f>ROUND(C20/$H$11,0)</f>
        <v>3045</v>
      </c>
      <c r="K14" s="8">
        <f>ROUND(D20/$H$11,0)</f>
        <v>3209</v>
      </c>
      <c r="L14" s="8">
        <f>ROUND(E20/$H$11,0)</f>
        <v>3181</v>
      </c>
      <c r="M14" s="8">
        <f>ROUND(F20/$H$11,0)</f>
        <v>3364</v>
      </c>
      <c r="N14" s="8"/>
    </row>
    <row r="15" spans="1:14" x14ac:dyDescent="0.3">
      <c r="A15" s="19" t="s">
        <v>5</v>
      </c>
      <c r="B15" s="81">
        <v>1242428</v>
      </c>
      <c r="C15" s="81">
        <v>1399417</v>
      </c>
      <c r="D15" s="81">
        <v>1738305</v>
      </c>
      <c r="E15" s="81">
        <v>1332277</v>
      </c>
      <c r="F15" s="81">
        <v>1395236</v>
      </c>
    </row>
    <row r="16" spans="1:14" x14ac:dyDescent="0.3">
      <c r="A16" s="17" t="s">
        <v>3</v>
      </c>
      <c r="B16" s="18">
        <v>30853359</v>
      </c>
      <c r="C16" s="18">
        <v>32762977</v>
      </c>
      <c r="D16" s="18">
        <f>ROUND((33445065579+1738304565)/1000,0)</f>
        <v>35183370</v>
      </c>
      <c r="E16" s="18">
        <f>SUM(E14:E15)</f>
        <v>33864662</v>
      </c>
      <c r="F16" s="18">
        <f>SUM(F14:F15)</f>
        <v>36139518</v>
      </c>
      <c r="I16" s="8"/>
    </row>
    <row r="17" spans="1:13" x14ac:dyDescent="0.3">
      <c r="A17" s="16" t="s">
        <v>62</v>
      </c>
      <c r="B17" s="17"/>
      <c r="C17" s="17"/>
      <c r="D17" s="17"/>
      <c r="E17" s="17"/>
      <c r="F17" s="17"/>
    </row>
    <row r="18" spans="1:13" x14ac:dyDescent="0.3">
      <c r="A18" s="19" t="s">
        <v>63</v>
      </c>
      <c r="B18" s="81">
        <v>28581196</v>
      </c>
      <c r="C18" s="81">
        <v>30170380</v>
      </c>
      <c r="D18" s="81">
        <v>31804833</v>
      </c>
      <c r="E18" s="81">
        <v>31535130</v>
      </c>
      <c r="F18" s="81">
        <f>33340724+17267</f>
        <v>33357991</v>
      </c>
    </row>
    <row r="19" spans="1:13" x14ac:dyDescent="0.3">
      <c r="A19" s="19" t="s">
        <v>64</v>
      </c>
      <c r="B19" s="81">
        <v>307669</v>
      </c>
      <c r="C19" s="81">
        <v>276745</v>
      </c>
      <c r="D19" s="81">
        <v>289436</v>
      </c>
      <c r="E19" s="81">
        <v>270266</v>
      </c>
      <c r="F19" s="81">
        <v>284750</v>
      </c>
    </row>
    <row r="20" spans="1:13" x14ac:dyDescent="0.3">
      <c r="A20" s="16" t="s">
        <v>65</v>
      </c>
      <c r="B20" s="18">
        <v>28888866</v>
      </c>
      <c r="C20" s="18">
        <v>30447125</v>
      </c>
      <c r="D20" s="18">
        <f>ROUND((31804833099+289436194)/1000,0)</f>
        <v>32094269</v>
      </c>
      <c r="E20" s="18">
        <f>SUM(E18:E19)</f>
        <v>31805396</v>
      </c>
      <c r="F20" s="18">
        <f>SUM(F18:F19)</f>
        <v>33642741</v>
      </c>
    </row>
    <row r="21" spans="1:13" ht="31.2" customHeight="1" x14ac:dyDescent="0.3">
      <c r="A21" s="73"/>
      <c r="B21" s="92">
        <v>1964494</v>
      </c>
      <c r="C21" s="92">
        <v>2315852</v>
      </c>
      <c r="D21" s="92">
        <v>3089101</v>
      </c>
      <c r="E21" s="92">
        <f>E16-E20</f>
        <v>2059266</v>
      </c>
      <c r="F21" s="92">
        <f>F16-F20</f>
        <v>2496777</v>
      </c>
      <c r="G21" s="85"/>
      <c r="H21" s="86"/>
      <c r="I21" s="86"/>
      <c r="J21" s="86"/>
      <c r="K21" s="86"/>
      <c r="L21" s="86"/>
      <c r="M21" s="87"/>
    </row>
    <row r="22" spans="1:13" x14ac:dyDescent="0.3">
      <c r="A22" t="s">
        <v>24</v>
      </c>
      <c r="B22" t="s">
        <v>10</v>
      </c>
      <c r="C22" s="27" t="s">
        <v>22</v>
      </c>
      <c r="E22" s="83"/>
      <c r="F22" s="30"/>
      <c r="G22" s="85"/>
      <c r="H22" s="86"/>
      <c r="I22" s="86"/>
      <c r="J22" s="86"/>
      <c r="K22" s="86"/>
      <c r="L22" s="86"/>
      <c r="M22" s="87"/>
    </row>
    <row r="23" spans="1:13" x14ac:dyDescent="0.3">
      <c r="A23" s="6" t="s">
        <v>16</v>
      </c>
      <c r="B23" t="s">
        <v>14</v>
      </c>
      <c r="C23">
        <v>1</v>
      </c>
      <c r="D23" s="68">
        <v>10000</v>
      </c>
      <c r="E23" s="84" t="s">
        <v>40</v>
      </c>
      <c r="F23" s="30"/>
      <c r="G23" s="85"/>
      <c r="H23" s="86"/>
      <c r="I23" s="86"/>
      <c r="J23" s="86"/>
      <c r="K23" s="86"/>
      <c r="L23" s="86"/>
      <c r="M23" s="87"/>
    </row>
    <row r="24" spans="1:13" x14ac:dyDescent="0.3">
      <c r="A24" s="6" t="s">
        <v>17</v>
      </c>
      <c r="B24" t="s">
        <v>11</v>
      </c>
      <c r="C24">
        <v>2</v>
      </c>
      <c r="D24" s="68">
        <v>1000</v>
      </c>
      <c r="E24" s="84" t="s">
        <v>41</v>
      </c>
      <c r="F24" s="30"/>
      <c r="G24" s="85"/>
      <c r="H24" s="86"/>
      <c r="I24" s="86"/>
      <c r="J24" s="86"/>
      <c r="K24" s="86"/>
      <c r="L24" s="86"/>
      <c r="M24" s="87"/>
    </row>
    <row r="25" spans="1:13" x14ac:dyDescent="0.3">
      <c r="A25" s="6" t="s">
        <v>18</v>
      </c>
      <c r="B25" t="s">
        <v>12</v>
      </c>
      <c r="C25">
        <v>3</v>
      </c>
      <c r="D25" s="68">
        <v>100</v>
      </c>
      <c r="E25" s="84" t="s">
        <v>42</v>
      </c>
      <c r="F25" s="30"/>
      <c r="G25" s="85"/>
      <c r="H25" s="86"/>
      <c r="I25" s="86"/>
      <c r="J25" s="86"/>
      <c r="K25" s="86"/>
      <c r="L25" s="86"/>
      <c r="M25" s="87"/>
    </row>
    <row r="26" spans="1:13" x14ac:dyDescent="0.3">
      <c r="A26" s="6" t="s">
        <v>19</v>
      </c>
      <c r="B26" t="s">
        <v>13</v>
      </c>
      <c r="C26">
        <v>4</v>
      </c>
      <c r="D26" s="68">
        <v>10</v>
      </c>
      <c r="E26" s="84" t="s">
        <v>43</v>
      </c>
      <c r="F26" s="30"/>
      <c r="G26" s="85"/>
      <c r="H26" s="86"/>
      <c r="I26" s="86"/>
      <c r="J26" s="86"/>
      <c r="K26" s="86"/>
      <c r="L26" s="86"/>
      <c r="M26" s="87"/>
    </row>
    <row r="27" spans="1:13" x14ac:dyDescent="0.3">
      <c r="A27" s="6" t="s">
        <v>20</v>
      </c>
      <c r="B27" t="s">
        <v>13</v>
      </c>
      <c r="C27">
        <v>5</v>
      </c>
      <c r="D27" s="68">
        <v>10</v>
      </c>
      <c r="E27" s="84" t="s">
        <v>43</v>
      </c>
      <c r="F27" s="30"/>
      <c r="G27" s="85"/>
      <c r="H27" s="86"/>
      <c r="I27" s="86"/>
      <c r="J27" s="86"/>
      <c r="K27" s="86"/>
      <c r="L27" s="86"/>
      <c r="M27" s="87"/>
    </row>
    <row r="28" spans="1:13" x14ac:dyDescent="0.3">
      <c r="A28" s="6" t="s">
        <v>21</v>
      </c>
      <c r="B28" t="s">
        <v>15</v>
      </c>
      <c r="C28">
        <v>6</v>
      </c>
      <c r="D28" s="68">
        <v>0</v>
      </c>
      <c r="E28" s="84" t="s">
        <v>44</v>
      </c>
      <c r="F28" s="30"/>
      <c r="G28" s="85"/>
      <c r="H28" s="86"/>
      <c r="I28" s="86"/>
      <c r="J28" s="86"/>
      <c r="K28" s="86"/>
      <c r="L28" s="86"/>
      <c r="M28" s="87"/>
    </row>
    <row r="29" spans="1:13" x14ac:dyDescent="0.3">
      <c r="A29" s="30"/>
      <c r="B29" s="30"/>
      <c r="C29" s="30"/>
      <c r="D29" s="30"/>
      <c r="E29" s="83"/>
      <c r="F29" s="30"/>
      <c r="G29" s="85"/>
      <c r="H29" s="86"/>
      <c r="I29" s="86"/>
      <c r="J29" s="86"/>
      <c r="K29" s="86"/>
      <c r="L29" s="86"/>
      <c r="M29" s="87"/>
    </row>
    <row r="30" spans="1:13" x14ac:dyDescent="0.3">
      <c r="A30" s="42" t="s">
        <v>25</v>
      </c>
      <c r="B30" s="43"/>
      <c r="C30" s="43"/>
      <c r="D30" s="61">
        <v>2</v>
      </c>
      <c r="E30" s="30"/>
      <c r="F30" s="30"/>
      <c r="G30" s="85"/>
      <c r="H30" s="86"/>
      <c r="I30" s="86"/>
      <c r="J30" s="86"/>
      <c r="K30" s="86"/>
      <c r="L30" s="86"/>
      <c r="M30" s="87"/>
    </row>
    <row r="31" spans="1:13" x14ac:dyDescent="0.3">
      <c r="A31" s="29" t="s">
        <v>26</v>
      </c>
      <c r="B31" s="29"/>
      <c r="C31" s="29"/>
      <c r="D31" s="28"/>
      <c r="E31" s="30"/>
      <c r="F31" s="30"/>
      <c r="G31" s="85"/>
      <c r="H31" s="86">
        <f>VLOOKUP(D30,C23:D28,2)</f>
        <v>1000</v>
      </c>
      <c r="I31" s="86"/>
      <c r="J31" s="86"/>
      <c r="K31" s="86"/>
      <c r="L31" s="86"/>
      <c r="M31" s="87"/>
    </row>
    <row r="32" spans="1:13" ht="22.2" customHeight="1" x14ac:dyDescent="0.3">
      <c r="A32" s="107" t="s">
        <v>72</v>
      </c>
      <c r="B32" s="108"/>
      <c r="C32" s="109"/>
      <c r="D32" s="110"/>
      <c r="E32" s="111"/>
      <c r="F32" s="25"/>
      <c r="G32" s="22"/>
      <c r="H32" s="23"/>
      <c r="I32" s="97">
        <f>B33</f>
        <v>103</v>
      </c>
      <c r="J32" s="97">
        <f>C33</f>
        <v>104</v>
      </c>
      <c r="K32" s="97">
        <f>D33</f>
        <v>105</v>
      </c>
      <c r="L32" s="97">
        <f>E33</f>
        <v>106</v>
      </c>
      <c r="M32" s="97">
        <f>F33</f>
        <v>107</v>
      </c>
    </row>
    <row r="33" spans="1:20" x14ac:dyDescent="0.3">
      <c r="A33" s="26" t="s">
        <v>8</v>
      </c>
      <c r="B33" s="14">
        <f>B12</f>
        <v>103</v>
      </c>
      <c r="C33" s="14">
        <f t="shared" ref="C33:F33" si="0">C12</f>
        <v>104</v>
      </c>
      <c r="D33" s="14">
        <f t="shared" si="0"/>
        <v>105</v>
      </c>
      <c r="E33" s="14">
        <f t="shared" si="0"/>
        <v>106</v>
      </c>
      <c r="F33" s="14">
        <f t="shared" si="0"/>
        <v>107</v>
      </c>
      <c r="G33" s="22"/>
      <c r="H33" s="66" t="str">
        <f>A40</f>
        <v>未分配賸餘</v>
      </c>
      <c r="I33" s="13">
        <f>ROUND(B40/$H$31,0)</f>
        <v>559</v>
      </c>
      <c r="J33" s="13">
        <f>ROUND(C40/$H$31,0)</f>
        <v>2715</v>
      </c>
      <c r="K33" s="13">
        <f>ROUND(D40/$H$31,0)</f>
        <v>5566</v>
      </c>
      <c r="L33" s="13">
        <f>ROUND(E40/$H$31,0)</f>
        <v>3979</v>
      </c>
      <c r="M33" s="13">
        <f>ROUND(F40/$H$31,0)</f>
        <v>4725</v>
      </c>
      <c r="P33" s="97">
        <f>B33</f>
        <v>103</v>
      </c>
      <c r="Q33" s="97">
        <f>C33</f>
        <v>104</v>
      </c>
      <c r="R33" s="97">
        <f>D33</f>
        <v>105</v>
      </c>
      <c r="S33" s="97">
        <f>E33</f>
        <v>106</v>
      </c>
      <c r="T33" s="97">
        <f>F33</f>
        <v>107</v>
      </c>
    </row>
    <row r="34" spans="1:20" x14ac:dyDescent="0.3">
      <c r="A34" s="94" t="s">
        <v>84</v>
      </c>
      <c r="B34" s="82">
        <v>35373</v>
      </c>
      <c r="C34" s="82"/>
      <c r="D34" s="82">
        <v>0</v>
      </c>
      <c r="E34" s="82">
        <v>0</v>
      </c>
      <c r="F34" s="82">
        <v>0</v>
      </c>
      <c r="H34" s="66" t="str">
        <f>A35</f>
        <v>撥用賸餘</v>
      </c>
      <c r="I34" s="13">
        <f>ROUND(B35/$H$31,0)</f>
        <v>35</v>
      </c>
      <c r="J34" s="13">
        <f>ROUND(C35/$H$31,0)</f>
        <v>0</v>
      </c>
      <c r="K34" s="13">
        <f>ROUND(D35/$H$31,0)</f>
        <v>0</v>
      </c>
      <c r="L34" s="13">
        <f>ROUND(E35/$H$31,0)</f>
        <v>0</v>
      </c>
      <c r="M34" s="13">
        <f>ROUND(F35/$H$31,0)</f>
        <v>0</v>
      </c>
      <c r="O34" s="66" t="str">
        <f>H34</f>
        <v>撥用賸餘</v>
      </c>
      <c r="P34" s="13">
        <f>I34</f>
        <v>35</v>
      </c>
      <c r="Q34" s="13">
        <f t="shared" ref="Q34:T35" si="1">J34</f>
        <v>0</v>
      </c>
      <c r="R34" s="13">
        <f t="shared" si="1"/>
        <v>0</v>
      </c>
      <c r="S34" s="13">
        <f t="shared" si="1"/>
        <v>0</v>
      </c>
      <c r="T34" s="13">
        <f t="shared" si="1"/>
        <v>0</v>
      </c>
    </row>
    <row r="35" spans="1:20" x14ac:dyDescent="0.3">
      <c r="A35" s="95" t="s">
        <v>82</v>
      </c>
      <c r="B35" s="82">
        <v>35373</v>
      </c>
      <c r="C35" s="82"/>
      <c r="D35" s="82">
        <v>0</v>
      </c>
      <c r="E35" s="82">
        <v>0</v>
      </c>
      <c r="F35" s="82">
        <v>0</v>
      </c>
      <c r="H35" s="66" t="str">
        <f>A38</f>
        <v>待填補之短絀</v>
      </c>
      <c r="I35" s="13">
        <f>ROUND(B38/$H$31,0)</f>
        <v>193</v>
      </c>
      <c r="J35" s="13">
        <f>ROUND(C38/$H$31,0)</f>
        <v>310</v>
      </c>
      <c r="K35" s="13">
        <f>ROUND(D38/$H$31,0)</f>
        <v>354</v>
      </c>
      <c r="L35" s="13">
        <f>ROUND(E38/$H$31,0)</f>
        <v>473</v>
      </c>
      <c r="M35" s="13">
        <f>ROUND(F38/$H$31,0)</f>
        <v>523</v>
      </c>
      <c r="O35" s="66" t="str">
        <f>H35</f>
        <v>待填補之短絀</v>
      </c>
      <c r="P35" s="13">
        <f>I35</f>
        <v>193</v>
      </c>
      <c r="Q35" s="13">
        <f t="shared" si="1"/>
        <v>310</v>
      </c>
      <c r="R35" s="13">
        <f t="shared" si="1"/>
        <v>354</v>
      </c>
      <c r="S35" s="13">
        <f t="shared" si="1"/>
        <v>473</v>
      </c>
      <c r="T35" s="13">
        <f t="shared" si="1"/>
        <v>523</v>
      </c>
    </row>
    <row r="36" spans="1:20" x14ac:dyDescent="0.3">
      <c r="A36" s="94" t="s">
        <v>86</v>
      </c>
      <c r="B36" s="82"/>
      <c r="C36" s="82">
        <v>0</v>
      </c>
      <c r="D36" s="82">
        <v>0</v>
      </c>
      <c r="E36" s="82">
        <v>2432547</v>
      </c>
      <c r="F36" s="82">
        <v>3133389</v>
      </c>
      <c r="H36" s="66" t="str">
        <f>A34</f>
        <v>填補累積短絀</v>
      </c>
      <c r="I36" s="13">
        <f>ROUND(B34/$H$31,0)</f>
        <v>35</v>
      </c>
      <c r="J36" s="13">
        <f>ROUND(C34/$H$31,0)</f>
        <v>0</v>
      </c>
      <c r="K36" s="13">
        <f>ROUND(D34/$H$31,0)</f>
        <v>0</v>
      </c>
      <c r="L36" s="13">
        <f>ROUND(E34/$H$31,0)</f>
        <v>0</v>
      </c>
      <c r="M36" s="13">
        <f>ROUND(F34/$H$31,0)</f>
        <v>0</v>
      </c>
    </row>
    <row r="37" spans="1:20" x14ac:dyDescent="0.3">
      <c r="A37" s="94" t="s">
        <v>85</v>
      </c>
      <c r="B37" s="82">
        <v>1996983</v>
      </c>
      <c r="C37" s="82">
        <v>276820</v>
      </c>
      <c r="D37" s="82">
        <v>282058</v>
      </c>
      <c r="E37" s="82"/>
      <c r="F37" s="82"/>
      <c r="H37" s="66" t="str">
        <f>A37</f>
        <v>提存公積</v>
      </c>
      <c r="I37" s="13">
        <f>ROUND(B37/$H$31,0)</f>
        <v>1997</v>
      </c>
      <c r="J37" s="13">
        <f>ROUND(C37/$H$31,0)</f>
        <v>277</v>
      </c>
      <c r="K37" s="13">
        <f>ROUND(D37/$H$31,0)</f>
        <v>282</v>
      </c>
      <c r="L37" s="13">
        <f>ROUND(E37/$H$31,0)</f>
        <v>0</v>
      </c>
      <c r="M37" s="13">
        <f>ROUND(F37/$H$31,0)</f>
        <v>0</v>
      </c>
    </row>
    <row r="38" spans="1:20" x14ac:dyDescent="0.3">
      <c r="A38" s="95" t="s">
        <v>83</v>
      </c>
      <c r="B38" s="82">
        <v>192906</v>
      </c>
      <c r="C38" s="82">
        <v>309601</v>
      </c>
      <c r="D38" s="82">
        <v>353888</v>
      </c>
      <c r="E38" s="82">
        <v>472722</v>
      </c>
      <c r="F38" s="82">
        <v>522854</v>
      </c>
      <c r="H38" s="66" t="str">
        <f>A36</f>
        <v>賸餘撥充基金</v>
      </c>
      <c r="I38" s="13">
        <f>ROUND(B36/$H$31,0)</f>
        <v>0</v>
      </c>
      <c r="J38" s="13">
        <f>ROUND(C36/$H$31,0)</f>
        <v>0</v>
      </c>
      <c r="K38" s="13">
        <f>ROUND(D36/$H$31,0)</f>
        <v>0</v>
      </c>
      <c r="L38" s="13">
        <f>ROUND(E36/$H$31,0)</f>
        <v>2433</v>
      </c>
      <c r="M38" s="13">
        <f>ROUND(F36/$H$31,0)</f>
        <v>3133</v>
      </c>
    </row>
    <row r="39" spans="1:20" x14ac:dyDescent="0.3">
      <c r="A39" s="96" t="s">
        <v>80</v>
      </c>
      <c r="B39" s="82"/>
      <c r="C39" s="82"/>
      <c r="D39" s="82"/>
      <c r="E39" s="82"/>
      <c r="F39" s="82"/>
      <c r="G39" s="21"/>
      <c r="H39" s="21" t="s">
        <v>30</v>
      </c>
      <c r="I39" s="35">
        <f>SUM(I33:I38)</f>
        <v>2819</v>
      </c>
      <c r="J39" s="35">
        <f>SUM(J33:J38)</f>
        <v>3302</v>
      </c>
      <c r="K39" s="35">
        <f>SUM(K33:K38)</f>
        <v>6202</v>
      </c>
      <c r="L39" s="35">
        <f>SUM(L33:L38)</f>
        <v>6885</v>
      </c>
      <c r="M39" s="35">
        <f>SUM(M33:M38)</f>
        <v>8381</v>
      </c>
    </row>
    <row r="40" spans="1:20" x14ac:dyDescent="0.3">
      <c r="A40" s="94" t="s">
        <v>87</v>
      </c>
      <c r="B40" s="82">
        <v>558878</v>
      </c>
      <c r="C40" s="82">
        <v>2714605</v>
      </c>
      <c r="D40" s="82">
        <v>5565936</v>
      </c>
      <c r="E40" s="82">
        <v>3979149</v>
      </c>
      <c r="F40" s="82">
        <v>4725009</v>
      </c>
    </row>
    <row r="41" spans="1:20" x14ac:dyDescent="0.3">
      <c r="A41" s="105" t="s">
        <v>73</v>
      </c>
      <c r="B41" s="105"/>
      <c r="C41" s="105"/>
      <c r="D41" s="105"/>
      <c r="E41" s="105"/>
      <c r="F41" s="105"/>
      <c r="H41" s="67" t="s">
        <v>68</v>
      </c>
      <c r="M41" s="13"/>
    </row>
    <row r="42" spans="1:20" ht="33" customHeight="1" x14ac:dyDescent="0.3">
      <c r="A42" s="30"/>
      <c r="B42" s="30"/>
      <c r="C42" s="30"/>
      <c r="D42" s="30"/>
      <c r="E42" s="30"/>
      <c r="F42" s="30"/>
      <c r="H42" s="67" t="s">
        <v>69</v>
      </c>
    </row>
    <row r="43" spans="1:20" ht="31.95" customHeight="1" x14ac:dyDescent="0.3">
      <c r="A43" s="117" t="s">
        <v>31</v>
      </c>
      <c r="B43" s="117"/>
      <c r="C43" s="117"/>
      <c r="D43" s="117"/>
      <c r="E43" s="117"/>
      <c r="F43" s="117"/>
      <c r="H43" s="67" t="s">
        <v>70</v>
      </c>
      <c r="M43" s="13"/>
    </row>
    <row r="44" spans="1:20" ht="34.200000000000003" customHeight="1" x14ac:dyDescent="0.3">
      <c r="A44" s="31" t="s">
        <v>50</v>
      </c>
      <c r="B44" s="31" t="s">
        <v>10</v>
      </c>
      <c r="C44" s="32" t="s">
        <v>27</v>
      </c>
      <c r="D44" s="118" t="s">
        <v>28</v>
      </c>
      <c r="E44" s="118"/>
      <c r="F44" s="118"/>
      <c r="H44" s="67" t="s">
        <v>71</v>
      </c>
    </row>
    <row r="45" spans="1:20" ht="36.6" customHeight="1" x14ac:dyDescent="0.3">
      <c r="A45" s="33" t="s">
        <v>16</v>
      </c>
      <c r="B45" s="34" t="s">
        <v>14</v>
      </c>
      <c r="C45" s="47" t="s">
        <v>14</v>
      </c>
      <c r="D45" s="113" t="s">
        <v>37</v>
      </c>
      <c r="E45" s="113"/>
      <c r="F45" s="113"/>
    </row>
    <row r="46" spans="1:20" ht="27" customHeight="1" x14ac:dyDescent="0.3">
      <c r="A46" s="33" t="s">
        <v>17</v>
      </c>
      <c r="B46" s="34" t="s">
        <v>11</v>
      </c>
      <c r="C46" s="47" t="s">
        <v>39</v>
      </c>
      <c r="D46" s="114"/>
      <c r="E46" s="114"/>
      <c r="F46" s="114"/>
      <c r="G46" s="63"/>
    </row>
    <row r="47" spans="1:20" ht="21.6" customHeight="1" x14ac:dyDescent="0.3">
      <c r="A47" s="33" t="s">
        <v>18</v>
      </c>
      <c r="B47" s="34" t="s">
        <v>12</v>
      </c>
      <c r="C47" s="47" t="s">
        <v>51</v>
      </c>
      <c r="D47" s="69" t="s">
        <v>54</v>
      </c>
      <c r="E47" s="69"/>
      <c r="F47" s="69"/>
      <c r="G47" s="62"/>
    </row>
    <row r="48" spans="1:20" ht="22.95" customHeight="1" x14ac:dyDescent="0.3">
      <c r="A48" s="33" t="s">
        <v>19</v>
      </c>
      <c r="B48" s="34" t="s">
        <v>13</v>
      </c>
      <c r="C48" s="47" t="s">
        <v>52</v>
      </c>
      <c r="D48" s="115" t="s">
        <v>33</v>
      </c>
      <c r="E48" s="116"/>
      <c r="F48" s="70" t="s">
        <v>36</v>
      </c>
      <c r="G48" s="71"/>
    </row>
    <row r="49" spans="1:7" ht="21.6" customHeight="1" x14ac:dyDescent="0.3">
      <c r="A49" s="33" t="s">
        <v>20</v>
      </c>
      <c r="B49" s="34" t="s">
        <v>13</v>
      </c>
      <c r="C49" s="47" t="s">
        <v>52</v>
      </c>
      <c r="D49" s="44" t="s">
        <v>34</v>
      </c>
      <c r="E49" s="44" t="s">
        <v>35</v>
      </c>
      <c r="F49" s="44" t="s">
        <v>34</v>
      </c>
      <c r="G49" s="44" t="s">
        <v>35</v>
      </c>
    </row>
    <row r="50" spans="1:7" ht="21.6" customHeight="1" x14ac:dyDescent="0.3">
      <c r="A50" s="33" t="s">
        <v>21</v>
      </c>
      <c r="B50" s="34" t="s">
        <v>15</v>
      </c>
      <c r="C50" s="47" t="s">
        <v>53</v>
      </c>
      <c r="D50" s="51">
        <f>MAX(I13:M14)</f>
        <v>3614</v>
      </c>
      <c r="E50" s="52">
        <f>MIN(I13:M14)</f>
        <v>2889</v>
      </c>
      <c r="F50" s="51">
        <f>MAX(I39:M39)</f>
        <v>8381</v>
      </c>
      <c r="G50" s="51">
        <f>MIN(I39:M39)</f>
        <v>2819</v>
      </c>
    </row>
    <row r="51" spans="1:7" ht="17.399999999999999" customHeight="1" x14ac:dyDescent="0.3">
      <c r="A51" s="46"/>
      <c r="B51" s="9"/>
      <c r="C51" s="54" t="s">
        <v>59</v>
      </c>
      <c r="D51" s="53" t="s">
        <v>38</v>
      </c>
      <c r="E51" s="51" t="str">
        <f>VLOOKUP(D9,C2:E7,3)</f>
        <v>千萬元</v>
      </c>
      <c r="F51" s="53" t="s">
        <v>38</v>
      </c>
      <c r="G51" s="51" t="str">
        <f>VLOOKUP(D30,C23:E28,3)</f>
        <v>百萬元</v>
      </c>
    </row>
    <row r="52" spans="1:7" x14ac:dyDescent="0.3">
      <c r="A52" s="46"/>
      <c r="B52" s="9"/>
      <c r="C52" s="48"/>
      <c r="D52" s="50"/>
      <c r="E52" s="50"/>
      <c r="F52" s="49"/>
    </row>
    <row r="53" spans="1:7" x14ac:dyDescent="0.3">
      <c r="A53" s="112" t="s">
        <v>32</v>
      </c>
      <c r="B53" s="112"/>
      <c r="C53" s="112"/>
      <c r="D53" s="112"/>
      <c r="E53" s="112"/>
      <c r="F53" s="112"/>
    </row>
    <row r="54" spans="1:7" x14ac:dyDescent="0.3">
      <c r="A54" s="112"/>
      <c r="B54" s="112"/>
      <c r="C54" s="112"/>
      <c r="D54" s="112"/>
      <c r="E54" s="112"/>
      <c r="F54" s="112"/>
    </row>
    <row r="55" spans="1:7" x14ac:dyDescent="0.3">
      <c r="A55" s="100" t="s">
        <v>60</v>
      </c>
      <c r="B55" s="99" t="s">
        <v>55</v>
      </c>
      <c r="C55" s="99"/>
      <c r="D55" s="99" t="s">
        <v>56</v>
      </c>
      <c r="E55" s="99"/>
    </row>
    <row r="56" spans="1:7" x14ac:dyDescent="0.3">
      <c r="A56" s="101"/>
      <c r="B56" s="55" t="s">
        <v>57</v>
      </c>
      <c r="C56" s="55" t="s">
        <v>58</v>
      </c>
      <c r="D56" s="55" t="s">
        <v>57</v>
      </c>
      <c r="E56" s="55" t="s">
        <v>58</v>
      </c>
    </row>
    <row r="57" spans="1:7" ht="34.950000000000003" customHeight="1" x14ac:dyDescent="0.3">
      <c r="A57" s="102"/>
      <c r="B57" s="56">
        <v>1000</v>
      </c>
      <c r="C57" s="56">
        <v>0</v>
      </c>
      <c r="D57" s="56">
        <v>400</v>
      </c>
      <c r="E57" s="56">
        <v>0</v>
      </c>
    </row>
    <row r="58" spans="1:7" ht="60" x14ac:dyDescent="0.3">
      <c r="A58" s="60" t="s">
        <v>61</v>
      </c>
      <c r="B58" s="103">
        <f>((ROUND(B57,1))/12)</f>
        <v>83.333333333333329</v>
      </c>
      <c r="C58" s="104"/>
      <c r="D58" s="103">
        <f>((ROUND(D57,1))/12)</f>
        <v>33.333333333333336</v>
      </c>
      <c r="E58" s="104"/>
    </row>
    <row r="59" spans="1:7" x14ac:dyDescent="0.3">
      <c r="B59" s="59"/>
      <c r="C59" s="58"/>
      <c r="D59" s="59"/>
    </row>
    <row r="60" spans="1:7" x14ac:dyDescent="0.3">
      <c r="B60" s="57"/>
    </row>
  </sheetData>
  <mergeCells count="14">
    <mergeCell ref="A41:F41"/>
    <mergeCell ref="C11:E11"/>
    <mergeCell ref="A32:B32"/>
    <mergeCell ref="C32:E32"/>
    <mergeCell ref="A53:F54"/>
    <mergeCell ref="D45:F46"/>
    <mergeCell ref="D48:E48"/>
    <mergeCell ref="A43:F43"/>
    <mergeCell ref="D44:F44"/>
    <mergeCell ref="B55:C55"/>
    <mergeCell ref="D55:E55"/>
    <mergeCell ref="A55:A57"/>
    <mergeCell ref="B58:C58"/>
    <mergeCell ref="D58:E58"/>
  </mergeCells>
  <phoneticPr fontId="5" type="noConversion"/>
  <pageMargins left="0.75" right="0.75" top="1" bottom="1" header="0.5" footer="0.5"/>
  <pageSetup paperSize="9" scale="67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0:G43"/>
  <sheetViews>
    <sheetView tabSelected="1" view="pageBreakPreview" topLeftCell="A13" zoomScale="75" zoomScaleNormal="75" workbookViewId="0">
      <selection activeCell="A43" sqref="A43:F43"/>
    </sheetView>
  </sheetViews>
  <sheetFormatPr defaultRowHeight="16.2" x14ac:dyDescent="0.3"/>
  <cols>
    <col min="1" max="1" width="20.88671875" customWidth="1"/>
    <col min="2" max="2" width="13.44140625" customWidth="1"/>
    <col min="3" max="4" width="13" customWidth="1"/>
    <col min="5" max="6" width="13.109375" customWidth="1"/>
    <col min="7" max="7" width="9.109375" bestFit="1" customWidth="1"/>
  </cols>
  <sheetData>
    <row r="30" spans="1:6" x14ac:dyDescent="0.3">
      <c r="A30" s="6"/>
      <c r="B30" s="6"/>
      <c r="C30" s="6"/>
      <c r="D30" s="6"/>
      <c r="E30" s="123" t="s">
        <v>66</v>
      </c>
      <c r="F30" s="123"/>
    </row>
    <row r="31" spans="1:6" x14ac:dyDescent="0.3">
      <c r="A31" s="10" t="s">
        <v>0</v>
      </c>
      <c r="B31" s="126">
        <f>資料區!B12</f>
        <v>103</v>
      </c>
      <c r="C31" s="126">
        <f>資料區!C12</f>
        <v>104</v>
      </c>
      <c r="D31" s="126">
        <f>資料區!D12</f>
        <v>105</v>
      </c>
      <c r="E31" s="124">
        <f>資料區!E12</f>
        <v>106</v>
      </c>
      <c r="F31" s="126">
        <f>資料區!F12</f>
        <v>107</v>
      </c>
    </row>
    <row r="32" spans="1:6" x14ac:dyDescent="0.3">
      <c r="A32" s="11" t="s">
        <v>1</v>
      </c>
      <c r="B32" s="127"/>
      <c r="C32" s="127"/>
      <c r="D32" s="127"/>
      <c r="E32" s="125"/>
      <c r="F32" s="127"/>
    </row>
    <row r="33" spans="1:7" x14ac:dyDescent="0.3">
      <c r="A33" s="12" t="s">
        <v>2</v>
      </c>
      <c r="B33" s="7"/>
      <c r="C33" s="7"/>
      <c r="D33" s="7"/>
      <c r="E33" s="7"/>
      <c r="F33" s="7"/>
    </row>
    <row r="34" spans="1:7" x14ac:dyDescent="0.3">
      <c r="A34" s="64" t="str">
        <f>資料區!A14</f>
        <v xml:space="preserve">   業務收入</v>
      </c>
      <c r="B34" s="2">
        <f>資料區!B14</f>
        <v>29610931</v>
      </c>
      <c r="C34" s="2">
        <f>資料區!C14</f>
        <v>31363560</v>
      </c>
      <c r="D34" s="2">
        <f>資料區!D14</f>
        <v>33445066</v>
      </c>
      <c r="E34" s="2">
        <f>資料區!E14</f>
        <v>32532385</v>
      </c>
      <c r="F34" s="2">
        <f>資料區!F14</f>
        <v>34744282</v>
      </c>
    </row>
    <row r="35" spans="1:7" x14ac:dyDescent="0.3">
      <c r="A35" s="64" t="str">
        <f>資料區!A15</f>
        <v xml:space="preserve">   業務外收入</v>
      </c>
      <c r="B35" s="2">
        <f>資料區!B15</f>
        <v>1242428</v>
      </c>
      <c r="C35" s="2">
        <f>資料區!C15</f>
        <v>1399417</v>
      </c>
      <c r="D35" s="2">
        <f>資料區!D15</f>
        <v>1738305</v>
      </c>
      <c r="E35" s="2">
        <f>資料區!E15</f>
        <v>1332277</v>
      </c>
      <c r="F35" s="2">
        <f>資料區!F15</f>
        <v>1395236</v>
      </c>
    </row>
    <row r="36" spans="1:7" ht="18" customHeight="1" x14ac:dyDescent="0.3">
      <c r="A36" s="11" t="s">
        <v>3</v>
      </c>
      <c r="B36" s="89">
        <f>資料區!B16</f>
        <v>30853359</v>
      </c>
      <c r="C36" s="89">
        <f>資料區!C16</f>
        <v>32762977</v>
      </c>
      <c r="D36" s="89">
        <f>資料區!D16</f>
        <v>35183370</v>
      </c>
      <c r="E36" s="89">
        <f>資料區!E16</f>
        <v>33864662</v>
      </c>
      <c r="F36" s="89">
        <f>資料區!F16</f>
        <v>36139518</v>
      </c>
    </row>
    <row r="37" spans="1:7" x14ac:dyDescent="0.3">
      <c r="A37" s="12" t="s">
        <v>81</v>
      </c>
      <c r="B37" s="7"/>
      <c r="C37" s="7"/>
      <c r="D37" s="7"/>
      <c r="E37" s="7"/>
      <c r="F37" s="7"/>
      <c r="G37" s="13"/>
    </row>
    <row r="38" spans="1:7" x14ac:dyDescent="0.3">
      <c r="A38" s="20" t="str">
        <f>資料區!A18</f>
        <v xml:space="preserve">   業務成本與費用</v>
      </c>
      <c r="B38" s="2">
        <f>資料區!B18</f>
        <v>28581196</v>
      </c>
      <c r="C38" s="2">
        <f>資料區!C18</f>
        <v>30170380</v>
      </c>
      <c r="D38" s="2">
        <f>資料區!D18</f>
        <v>31804833</v>
      </c>
      <c r="E38" s="2">
        <f>資料區!E18</f>
        <v>31535130</v>
      </c>
      <c r="F38" s="2">
        <f>資料區!F18</f>
        <v>33357991</v>
      </c>
    </row>
    <row r="39" spans="1:7" x14ac:dyDescent="0.3">
      <c r="A39" s="20" t="str">
        <f>資料區!A19</f>
        <v xml:space="preserve">   業務外費用</v>
      </c>
      <c r="B39" s="2">
        <f>資料區!B19</f>
        <v>307669</v>
      </c>
      <c r="C39" s="2">
        <f>資料區!C19</f>
        <v>276745</v>
      </c>
      <c r="D39" s="2">
        <f>資料區!D19</f>
        <v>289436</v>
      </c>
      <c r="E39" s="2">
        <f>資料區!E19</f>
        <v>270266</v>
      </c>
      <c r="F39" s="2">
        <f>資料區!F19</f>
        <v>284750</v>
      </c>
    </row>
    <row r="40" spans="1:7" ht="18" customHeight="1" x14ac:dyDescent="0.3">
      <c r="A40" s="11" t="s">
        <v>79</v>
      </c>
      <c r="B40" s="3">
        <f>資料區!B20</f>
        <v>28888866</v>
      </c>
      <c r="C40" s="3">
        <f>資料區!C20</f>
        <v>30447125</v>
      </c>
      <c r="D40" s="3">
        <f>資料區!D20</f>
        <v>32094269</v>
      </c>
      <c r="E40" s="3">
        <f>資料區!E20</f>
        <v>31805396</v>
      </c>
      <c r="F40" s="3">
        <f>資料區!F20</f>
        <v>33642741</v>
      </c>
    </row>
    <row r="41" spans="1:7" ht="18" customHeight="1" x14ac:dyDescent="0.3">
      <c r="A41" s="88" t="s">
        <v>77</v>
      </c>
      <c r="B41" s="3">
        <f>資料區!B21</f>
        <v>1964494</v>
      </c>
      <c r="C41" s="3">
        <f>資料區!C21</f>
        <v>2315852</v>
      </c>
      <c r="D41" s="3">
        <f>資料區!D21</f>
        <v>3089101</v>
      </c>
      <c r="E41" s="3">
        <f>資料區!E21</f>
        <v>2059266</v>
      </c>
      <c r="F41" s="3">
        <f>資料區!F21</f>
        <v>2496777</v>
      </c>
    </row>
    <row r="42" spans="1:7" s="78" customFormat="1" ht="18" customHeight="1" x14ac:dyDescent="0.3">
      <c r="A42" s="119" t="s">
        <v>90</v>
      </c>
      <c r="B42" s="120"/>
      <c r="C42" s="120"/>
      <c r="D42" s="120"/>
      <c r="E42" s="120"/>
      <c r="F42" s="120"/>
    </row>
    <row r="43" spans="1:7" x14ac:dyDescent="0.3">
      <c r="A43" s="121"/>
      <c r="B43" s="122"/>
      <c r="C43" s="122"/>
      <c r="D43" s="122"/>
      <c r="E43" s="122"/>
      <c r="F43" s="122"/>
    </row>
  </sheetData>
  <mergeCells count="8">
    <mergeCell ref="A42:F42"/>
    <mergeCell ref="A43:F43"/>
    <mergeCell ref="E30:F30"/>
    <mergeCell ref="E31:E32"/>
    <mergeCell ref="B31:B32"/>
    <mergeCell ref="F31:F32"/>
    <mergeCell ref="D31:D32"/>
    <mergeCell ref="C31:C32"/>
  </mergeCells>
  <phoneticPr fontId="5" type="noConversion"/>
  <printOptions horizontalCentered="1"/>
  <pageMargins left="0.59055118110236227" right="0.59055118110236227" top="0.78740157480314965" bottom="0.78740157480314965" header="0.27559055118110237" footer="0.59055118110236227"/>
  <pageSetup paperSize="9" firstPageNumber="14" orientation="portrait" useFirstPageNumber="1" r:id="rId1"/>
  <headerFooter alignWithMargins="0">
    <oddFooter>&amp;C&amp;"標楷體,標準"&amp;P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4"/>
  <sheetViews>
    <sheetView view="pageBreakPreview" topLeftCell="A13" zoomScale="75" zoomScaleNormal="75" zoomScaleSheetLayoutView="75" workbookViewId="0">
      <selection activeCell="G52" sqref="G52"/>
    </sheetView>
  </sheetViews>
  <sheetFormatPr defaultRowHeight="16.2" x14ac:dyDescent="0.3"/>
  <cols>
    <col min="1" max="1" width="18.33203125" customWidth="1"/>
    <col min="2" max="2" width="14" customWidth="1"/>
    <col min="3" max="3" width="14.109375" customWidth="1"/>
    <col min="4" max="4" width="14" customWidth="1"/>
    <col min="5" max="5" width="14.109375" customWidth="1"/>
    <col min="6" max="6" width="14.109375" style="1" customWidth="1"/>
  </cols>
  <sheetData>
    <row r="1" spans="1:7" x14ac:dyDescent="0.3">
      <c r="A1" s="4"/>
      <c r="B1" s="5"/>
      <c r="C1" s="5"/>
      <c r="D1" s="5"/>
      <c r="E1" s="5"/>
      <c r="F1" s="5"/>
    </row>
    <row r="2" spans="1:7" x14ac:dyDescent="0.3">
      <c r="A2" s="4"/>
      <c r="B2" s="5"/>
      <c r="C2" s="5"/>
      <c r="D2" s="5"/>
      <c r="E2" s="5"/>
      <c r="F2" s="5"/>
    </row>
    <row r="3" spans="1:7" x14ac:dyDescent="0.3">
      <c r="A3" s="4"/>
      <c r="B3" s="5"/>
      <c r="C3" s="5"/>
      <c r="D3" s="5"/>
      <c r="E3" s="5"/>
      <c r="F3" s="5"/>
    </row>
    <row r="4" spans="1:7" x14ac:dyDescent="0.3">
      <c r="A4" s="4"/>
      <c r="B4" s="5"/>
      <c r="C4" s="5"/>
      <c r="D4" s="5"/>
      <c r="E4" s="5"/>
      <c r="F4" s="5"/>
    </row>
    <row r="5" spans="1:7" x14ac:dyDescent="0.3">
      <c r="A5" s="4"/>
      <c r="B5" s="5"/>
      <c r="C5" s="5"/>
      <c r="D5" s="5"/>
      <c r="E5" s="5"/>
      <c r="F5" s="5"/>
    </row>
    <row r="6" spans="1:7" x14ac:dyDescent="0.3">
      <c r="A6" s="4"/>
      <c r="B6" s="5"/>
      <c r="C6" s="5"/>
      <c r="D6" s="5"/>
      <c r="E6" s="5"/>
      <c r="F6" s="5"/>
      <c r="G6" s="72"/>
    </row>
    <row r="7" spans="1:7" x14ac:dyDescent="0.3">
      <c r="A7" s="4"/>
      <c r="B7" s="5"/>
      <c r="C7" s="5"/>
      <c r="D7" s="5"/>
      <c r="E7" s="5"/>
      <c r="F7" s="5"/>
    </row>
    <row r="8" spans="1:7" x14ac:dyDescent="0.3">
      <c r="A8" s="4"/>
      <c r="B8" s="5"/>
      <c r="C8" s="5"/>
      <c r="D8" s="5"/>
      <c r="E8" s="5"/>
      <c r="F8" s="5"/>
    </row>
    <row r="9" spans="1:7" x14ac:dyDescent="0.3">
      <c r="A9" s="4"/>
      <c r="B9" s="5"/>
      <c r="C9" s="5"/>
      <c r="D9" s="5"/>
      <c r="E9" s="5"/>
      <c r="F9" s="5"/>
    </row>
    <row r="10" spans="1:7" x14ac:dyDescent="0.3">
      <c r="A10" s="4"/>
      <c r="B10" s="5"/>
      <c r="C10" s="5"/>
      <c r="D10" s="5"/>
      <c r="E10" s="5"/>
      <c r="F10" s="5"/>
    </row>
    <row r="11" spans="1:7" x14ac:dyDescent="0.3">
      <c r="A11" s="4"/>
      <c r="B11" s="5"/>
      <c r="C11" s="5"/>
      <c r="D11" s="5"/>
      <c r="E11" s="5"/>
      <c r="F11" s="5"/>
    </row>
    <row r="12" spans="1:7" x14ac:dyDescent="0.3">
      <c r="A12" s="4"/>
      <c r="B12" s="5"/>
      <c r="C12" s="5"/>
      <c r="D12" s="5"/>
      <c r="E12" s="5"/>
      <c r="F12" s="5"/>
    </row>
    <row r="13" spans="1:7" x14ac:dyDescent="0.3">
      <c r="A13" s="4"/>
      <c r="B13" s="5"/>
      <c r="C13" s="5"/>
      <c r="D13" s="5"/>
      <c r="E13" s="5"/>
      <c r="F13" s="5"/>
    </row>
    <row r="14" spans="1:7" x14ac:dyDescent="0.3">
      <c r="A14" s="4"/>
      <c r="B14" s="5"/>
      <c r="C14" s="5"/>
      <c r="D14" s="5"/>
      <c r="E14" s="5"/>
      <c r="F14" s="5"/>
    </row>
    <row r="15" spans="1:7" x14ac:dyDescent="0.3">
      <c r="A15" s="4"/>
      <c r="B15" s="5"/>
      <c r="C15" s="5"/>
      <c r="D15" s="5"/>
      <c r="E15" s="5"/>
      <c r="F15" s="5"/>
    </row>
    <row r="16" spans="1:7" x14ac:dyDescent="0.3">
      <c r="A16" s="4"/>
      <c r="B16" s="5"/>
      <c r="C16" s="5"/>
      <c r="D16" s="5"/>
      <c r="E16" s="5"/>
      <c r="F16" s="5"/>
    </row>
    <row r="17" spans="1:6" x14ac:dyDescent="0.3">
      <c r="A17" s="4"/>
      <c r="B17" s="5"/>
      <c r="C17" s="5"/>
      <c r="D17" s="5"/>
      <c r="E17" s="5"/>
      <c r="F17" s="5"/>
    </row>
    <row r="18" spans="1:6" x14ac:dyDescent="0.3">
      <c r="A18" s="4"/>
      <c r="B18" s="5"/>
      <c r="C18" s="5"/>
      <c r="D18" s="5"/>
      <c r="E18" s="5"/>
      <c r="F18" s="5"/>
    </row>
    <row r="19" spans="1:6" x14ac:dyDescent="0.3">
      <c r="A19" s="4"/>
      <c r="B19" s="5"/>
      <c r="C19" s="5"/>
      <c r="D19" s="5"/>
      <c r="E19" s="5"/>
      <c r="F19" s="5"/>
    </row>
    <row r="20" spans="1:6" x14ac:dyDescent="0.3">
      <c r="A20" s="4"/>
      <c r="B20" s="5"/>
      <c r="C20" s="5"/>
      <c r="D20" s="5"/>
      <c r="E20" s="5"/>
      <c r="F20" s="5"/>
    </row>
    <row r="32" spans="1:6" x14ac:dyDescent="0.3">
      <c r="A32" s="6"/>
      <c r="B32" s="6"/>
      <c r="C32" s="6"/>
      <c r="D32" s="6"/>
      <c r="E32" s="6"/>
      <c r="F32" s="65" t="s">
        <v>67</v>
      </c>
    </row>
    <row r="33" spans="1:6" ht="16.2" customHeight="1" x14ac:dyDescent="0.3">
      <c r="A33" s="10" t="s">
        <v>76</v>
      </c>
      <c r="B33" s="130">
        <f>資料區!B33</f>
        <v>103</v>
      </c>
      <c r="C33" s="130">
        <f>資料區!C33</f>
        <v>104</v>
      </c>
      <c r="D33" s="130">
        <f>資料區!D33</f>
        <v>105</v>
      </c>
      <c r="E33" s="130">
        <f>資料區!E33</f>
        <v>106</v>
      </c>
      <c r="F33" s="130">
        <f>資料區!F33</f>
        <v>107</v>
      </c>
    </row>
    <row r="34" spans="1:6" x14ac:dyDescent="0.3">
      <c r="A34" s="11" t="s">
        <v>75</v>
      </c>
      <c r="B34" s="131"/>
      <c r="C34" s="131"/>
      <c r="D34" s="131"/>
      <c r="E34" s="131"/>
      <c r="F34" s="131"/>
    </row>
    <row r="35" spans="1:6" s="78" customFormat="1" ht="21" customHeight="1" x14ac:dyDescent="0.3">
      <c r="A35" s="75" t="s">
        <v>4</v>
      </c>
      <c r="B35" s="76"/>
      <c r="C35" s="76"/>
      <c r="D35" s="76"/>
      <c r="E35" s="76"/>
      <c r="F35" s="77"/>
    </row>
    <row r="36" spans="1:6" s="78" customFormat="1" ht="21" customHeight="1" x14ac:dyDescent="0.3">
      <c r="A36" s="74" t="str">
        <f>資料區!A34</f>
        <v>填補累積短絀</v>
      </c>
      <c r="B36" s="79">
        <f>資料區!B34</f>
        <v>35373</v>
      </c>
      <c r="C36" s="79">
        <f>資料區!C34</f>
        <v>0</v>
      </c>
      <c r="D36" s="79">
        <f>資料區!D34</f>
        <v>0</v>
      </c>
      <c r="E36" s="90">
        <f>資料區!E34</f>
        <v>0</v>
      </c>
      <c r="F36" s="79">
        <f>資料區!F34</f>
        <v>0</v>
      </c>
    </row>
    <row r="37" spans="1:6" s="78" customFormat="1" ht="21" customHeight="1" x14ac:dyDescent="0.3">
      <c r="A37" s="74" t="str">
        <f>資料區!A37</f>
        <v>提存公積</v>
      </c>
      <c r="B37" s="79">
        <f>資料區!B37</f>
        <v>1996983</v>
      </c>
      <c r="C37" s="79">
        <f>資料區!C37</f>
        <v>276820</v>
      </c>
      <c r="D37" s="79">
        <f>資料區!D37</f>
        <v>282058</v>
      </c>
      <c r="E37" s="79">
        <f>資料區!E37</f>
        <v>0</v>
      </c>
      <c r="F37" s="79">
        <f>資料區!F37</f>
        <v>0</v>
      </c>
    </row>
    <row r="38" spans="1:6" s="78" customFormat="1" ht="21" customHeight="1" x14ac:dyDescent="0.3">
      <c r="A38" s="74" t="str">
        <f>資料區!A36</f>
        <v>賸餘撥充基金</v>
      </c>
      <c r="B38" s="79">
        <f>資料區!B36</f>
        <v>0</v>
      </c>
      <c r="C38" s="79">
        <f>資料區!C36</f>
        <v>0</v>
      </c>
      <c r="D38" s="79">
        <f>資料區!D36</f>
        <v>0</v>
      </c>
      <c r="E38" s="91">
        <f>資料區!E36</f>
        <v>2432547</v>
      </c>
      <c r="F38" s="79">
        <f>資料區!F36</f>
        <v>3133389</v>
      </c>
    </row>
    <row r="39" spans="1:6" s="78" customFormat="1" ht="21" hidden="1" customHeight="1" x14ac:dyDescent="0.3">
      <c r="A39" s="74" t="s">
        <v>88</v>
      </c>
      <c r="B39" s="79"/>
      <c r="C39" s="79"/>
      <c r="D39" s="79"/>
      <c r="E39" s="91"/>
      <c r="F39" s="79"/>
    </row>
    <row r="40" spans="1:6" s="78" customFormat="1" ht="21" hidden="1" customHeight="1" x14ac:dyDescent="0.3">
      <c r="A40" s="74" t="str">
        <f>資料區!A39</f>
        <v>其他依法分配數</v>
      </c>
      <c r="B40" s="79">
        <f>資料區!B39</f>
        <v>0</v>
      </c>
      <c r="C40" s="79">
        <f>資料區!C39</f>
        <v>0</v>
      </c>
      <c r="D40" s="79">
        <f>資料區!D39</f>
        <v>0</v>
      </c>
      <c r="E40" s="90">
        <f>資料區!E39</f>
        <v>0</v>
      </c>
      <c r="F40" s="79">
        <f>資料區!F39</f>
        <v>0</v>
      </c>
    </row>
    <row r="41" spans="1:6" s="78" customFormat="1" ht="21" customHeight="1" x14ac:dyDescent="0.3">
      <c r="A41" s="74" t="str">
        <f>資料區!A40</f>
        <v>未分配賸餘</v>
      </c>
      <c r="B41" s="79">
        <f>資料區!B40</f>
        <v>558878</v>
      </c>
      <c r="C41" s="79">
        <f>資料區!C40</f>
        <v>2714605</v>
      </c>
      <c r="D41" s="79">
        <f>資料區!D40</f>
        <v>5565936</v>
      </c>
      <c r="E41" s="90">
        <f>資料區!E40</f>
        <v>3979149</v>
      </c>
      <c r="F41" s="79">
        <f>資料區!F40</f>
        <v>4725009</v>
      </c>
    </row>
    <row r="42" spans="1:6" s="78" customFormat="1" ht="21" customHeight="1" x14ac:dyDescent="0.3">
      <c r="A42" s="98" t="s">
        <v>89</v>
      </c>
      <c r="B42" s="80">
        <f>SUM(B36:B41)+1</f>
        <v>2591235</v>
      </c>
      <c r="C42" s="80">
        <f t="shared" ref="C42:F42" si="0">SUM(C36:C41)</f>
        <v>2991425</v>
      </c>
      <c r="D42" s="80">
        <f t="shared" si="0"/>
        <v>5847994</v>
      </c>
      <c r="E42" s="80">
        <f t="shared" si="0"/>
        <v>6411696</v>
      </c>
      <c r="F42" s="80">
        <f t="shared" si="0"/>
        <v>7858398</v>
      </c>
    </row>
    <row r="43" spans="1:6" s="9" customFormat="1" ht="19.2" customHeight="1" x14ac:dyDescent="0.3">
      <c r="A43" s="128" t="s">
        <v>91</v>
      </c>
      <c r="B43" s="129"/>
      <c r="C43" s="129"/>
      <c r="D43" s="129"/>
      <c r="E43" s="129"/>
      <c r="F43" s="129"/>
    </row>
    <row r="44" spans="1:6" x14ac:dyDescent="0.3">
      <c r="F44"/>
    </row>
    <row r="45" spans="1:6" x14ac:dyDescent="0.3">
      <c r="F45"/>
    </row>
    <row r="46" spans="1:6" x14ac:dyDescent="0.3">
      <c r="F46"/>
    </row>
    <row r="47" spans="1:6" x14ac:dyDescent="0.3">
      <c r="F47"/>
    </row>
    <row r="48" spans="1:6" x14ac:dyDescent="0.3">
      <c r="F48"/>
    </row>
    <row r="49" spans="6:6" x14ac:dyDescent="0.3">
      <c r="F49"/>
    </row>
    <row r="50" spans="6:6" x14ac:dyDescent="0.3">
      <c r="F50"/>
    </row>
    <row r="51" spans="6:6" x14ac:dyDescent="0.3">
      <c r="F51"/>
    </row>
    <row r="52" spans="6:6" x14ac:dyDescent="0.3">
      <c r="F52"/>
    </row>
    <row r="53" spans="6:6" x14ac:dyDescent="0.3">
      <c r="F53"/>
    </row>
    <row r="54" spans="6:6" x14ac:dyDescent="0.3">
      <c r="F54"/>
    </row>
    <row r="55" spans="6:6" x14ac:dyDescent="0.3">
      <c r="F55"/>
    </row>
    <row r="56" spans="6:6" x14ac:dyDescent="0.3">
      <c r="F56"/>
    </row>
    <row r="57" spans="6:6" x14ac:dyDescent="0.3">
      <c r="F57"/>
    </row>
    <row r="58" spans="6:6" x14ac:dyDescent="0.3">
      <c r="F58"/>
    </row>
    <row r="59" spans="6:6" x14ac:dyDescent="0.3">
      <c r="F59"/>
    </row>
    <row r="60" spans="6:6" x14ac:dyDescent="0.3">
      <c r="F60"/>
    </row>
    <row r="61" spans="6:6" x14ac:dyDescent="0.3">
      <c r="F61"/>
    </row>
    <row r="62" spans="6:6" x14ac:dyDescent="0.3">
      <c r="F62"/>
    </row>
    <row r="63" spans="6:6" x14ac:dyDescent="0.3">
      <c r="F63"/>
    </row>
    <row r="64" spans="6:6" x14ac:dyDescent="0.3">
      <c r="F64"/>
    </row>
    <row r="65" spans="6:6" x14ac:dyDescent="0.3">
      <c r="F65"/>
    </row>
    <row r="66" spans="6:6" x14ac:dyDescent="0.3">
      <c r="F66"/>
    </row>
    <row r="67" spans="6:6" x14ac:dyDescent="0.3">
      <c r="F67"/>
    </row>
    <row r="68" spans="6:6" x14ac:dyDescent="0.3">
      <c r="F68"/>
    </row>
    <row r="69" spans="6:6" x14ac:dyDescent="0.3">
      <c r="F69"/>
    </row>
    <row r="70" spans="6:6" x14ac:dyDescent="0.3">
      <c r="F70"/>
    </row>
    <row r="71" spans="6:6" x14ac:dyDescent="0.3">
      <c r="F71"/>
    </row>
    <row r="72" spans="6:6" x14ac:dyDescent="0.3">
      <c r="F72"/>
    </row>
    <row r="73" spans="6:6" x14ac:dyDescent="0.3">
      <c r="F73"/>
    </row>
    <row r="74" spans="6:6" x14ac:dyDescent="0.3">
      <c r="F74"/>
    </row>
    <row r="75" spans="6:6" x14ac:dyDescent="0.3">
      <c r="F75"/>
    </row>
    <row r="76" spans="6:6" x14ac:dyDescent="0.3">
      <c r="F76"/>
    </row>
    <row r="77" spans="6:6" x14ac:dyDescent="0.3">
      <c r="F77"/>
    </row>
    <row r="78" spans="6:6" x14ac:dyDescent="0.3">
      <c r="F78"/>
    </row>
    <row r="79" spans="6:6" x14ac:dyDescent="0.3">
      <c r="F79"/>
    </row>
    <row r="80" spans="6:6" x14ac:dyDescent="0.3">
      <c r="F80"/>
    </row>
    <row r="81" spans="6:6" x14ac:dyDescent="0.3">
      <c r="F81"/>
    </row>
    <row r="82" spans="6:6" x14ac:dyDescent="0.3">
      <c r="F82"/>
    </row>
    <row r="83" spans="6:6" x14ac:dyDescent="0.3">
      <c r="F83"/>
    </row>
    <row r="84" spans="6:6" x14ac:dyDescent="0.3">
      <c r="F84"/>
    </row>
    <row r="85" spans="6:6" x14ac:dyDescent="0.3">
      <c r="F85"/>
    </row>
    <row r="86" spans="6:6" x14ac:dyDescent="0.3">
      <c r="F86"/>
    </row>
    <row r="87" spans="6:6" x14ac:dyDescent="0.3">
      <c r="F87"/>
    </row>
    <row r="88" spans="6:6" x14ac:dyDescent="0.3">
      <c r="F88"/>
    </row>
    <row r="89" spans="6:6" x14ac:dyDescent="0.3">
      <c r="F89"/>
    </row>
    <row r="90" spans="6:6" x14ac:dyDescent="0.3">
      <c r="F90"/>
    </row>
    <row r="91" spans="6:6" x14ac:dyDescent="0.3">
      <c r="F91"/>
    </row>
    <row r="92" spans="6:6" x14ac:dyDescent="0.3">
      <c r="F92"/>
    </row>
    <row r="93" spans="6:6" x14ac:dyDescent="0.3">
      <c r="F93"/>
    </row>
    <row r="94" spans="6:6" x14ac:dyDescent="0.3">
      <c r="F94"/>
    </row>
    <row r="95" spans="6:6" x14ac:dyDescent="0.3">
      <c r="F95"/>
    </row>
    <row r="96" spans="6:6" x14ac:dyDescent="0.3">
      <c r="F96"/>
    </row>
    <row r="97" spans="6:6" x14ac:dyDescent="0.3">
      <c r="F97"/>
    </row>
    <row r="98" spans="6:6" x14ac:dyDescent="0.3">
      <c r="F98"/>
    </row>
    <row r="99" spans="6:6" x14ac:dyDescent="0.3">
      <c r="F99"/>
    </row>
    <row r="100" spans="6:6" x14ac:dyDescent="0.3">
      <c r="F100"/>
    </row>
    <row r="101" spans="6:6" x14ac:dyDescent="0.3">
      <c r="F101"/>
    </row>
    <row r="102" spans="6:6" x14ac:dyDescent="0.3">
      <c r="F102"/>
    </row>
    <row r="103" spans="6:6" x14ac:dyDescent="0.3">
      <c r="F103"/>
    </row>
    <row r="104" spans="6:6" x14ac:dyDescent="0.3">
      <c r="F104"/>
    </row>
  </sheetData>
  <mergeCells count="6">
    <mergeCell ref="A43:F43"/>
    <mergeCell ref="B33:B34"/>
    <mergeCell ref="E33:E34"/>
    <mergeCell ref="F33:F34"/>
    <mergeCell ref="C33:C34"/>
    <mergeCell ref="D33:D34"/>
  </mergeCells>
  <phoneticPr fontId="2" type="noConversion"/>
  <printOptions horizontalCentered="1"/>
  <pageMargins left="0.55118110236220474" right="0.55118110236220474" top="0.98425196850393704" bottom="0.98425196850393704" header="0.51181102362204722" footer="0.78740157480314965"/>
  <pageSetup paperSize="9" firstPageNumber="17" orientation="portrait" useFirstPageNumber="1" r:id="rId1"/>
  <headerFooter alignWithMargins="0">
    <oddFooter>&amp;C&amp;"標楷體,標準"&amp;P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3</vt:i4>
      </vt:variant>
    </vt:vector>
  </HeadingPairs>
  <TitlesOfParts>
    <vt:vector size="6" baseType="lpstr">
      <vt:lpstr>資料區</vt:lpstr>
      <vt:lpstr>最近5年收入與支出圖p14</vt:lpstr>
      <vt:lpstr>最近5年賸餘分配圖p17</vt:lpstr>
      <vt:lpstr>最近5年收入與支出圖p14!Print_Area</vt:lpstr>
      <vt:lpstr>最近5年賸餘分配圖p17!Print_Area</vt:lpstr>
      <vt:lpstr>資料區!Print_Area</vt:lpstr>
    </vt:vector>
  </TitlesOfParts>
  <Company>國立臺灣師範大學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行政單位</dc:creator>
  <cp:lastModifiedBy>吳欣頻</cp:lastModifiedBy>
  <cp:lastPrinted>2017-09-14T06:14:57Z</cp:lastPrinted>
  <dcterms:created xsi:type="dcterms:W3CDTF">2000-02-19T09:51:42Z</dcterms:created>
  <dcterms:modified xsi:type="dcterms:W3CDTF">2019-01-21T09:22:47Z</dcterms:modified>
</cp:coreProperties>
</file>