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3040" windowHeight="8490"/>
  </bookViews>
  <sheets>
    <sheet name="收支預計表" sheetId="2" r:id="rId1"/>
    <sheet name="餘絀撥補" sheetId="3" r:id="rId2"/>
    <sheet name="現金補充說明" sheetId="6" r:id="rId3"/>
    <sheet name="醫療收入" sheetId="7" r:id="rId4"/>
    <sheet name="其他業務及業務外收入" sheetId="8" r:id="rId5"/>
    <sheet name="固定資產增置" sheetId="17" r:id="rId6"/>
    <sheet name="固定資產增置資金來源" sheetId="18" r:id="rId7"/>
    <sheet name="資本支出預期進度" sheetId="86" r:id="rId8"/>
    <sheet name="折舊明細表" sheetId="20" r:id="rId9"/>
    <sheet name="資產報廢明細表" sheetId="22" r:id="rId10"/>
    <sheet name="資金轉投資及其餘絀明細表" sheetId="80" r:id="rId11"/>
    <sheet name="基金數額增減明細表" sheetId="75" r:id="rId12"/>
    <sheet name="主要業務計畫" sheetId="29" r:id="rId13"/>
    <sheet name="員工人數" sheetId="30" r:id="rId14"/>
    <sheet name="用人費用彙計表" sheetId="33" r:id="rId15"/>
    <sheet name="公務車輛(沒有新增也要放)" sheetId="87" r:id="rId16"/>
    <sheet name="108補辦預算" sheetId="79" r:id="rId17"/>
    <sheet name="分年性項目" sheetId="101" r:id="rId18"/>
    <sheet name="資金三級_主" sheetId="5" r:id="rId19"/>
    <sheet name="教學六級" sheetId="10" r:id="rId20"/>
    <sheet name="空頁 (35)" sheetId="72" r:id="rId21"/>
    <sheet name="醫療六級" sheetId="12" r:id="rId22"/>
    <sheet name="其他業務六級" sheetId="69" r:id="rId23"/>
    <sheet name="管總六級" sheetId="14" r:id="rId24"/>
    <sheet name="業務外六級" sheetId="16" r:id="rId25"/>
    <sheet name="預計平衡表_主" sheetId="76" r:id="rId26"/>
    <sheet name="各項六級_主" sheetId="36" r:id="rId27"/>
  </sheets>
  <definedNames>
    <definedName name="_xlnm._FilterDatabase" localSheetId="14" hidden="1">用人費用彙計表!$A$6:$S$81</definedName>
    <definedName name="_xlnm._FilterDatabase" localSheetId="0" hidden="1">收支預計表!$A$6:$I$46</definedName>
    <definedName name="_xlnm._FilterDatabase" localSheetId="19" hidden="1">教學六級!$A$5:$T$45</definedName>
    <definedName name="A" localSheetId="16" hidden="1">{"'12預算外'!$A$1:$T$7"}</definedName>
    <definedName name="A" localSheetId="15" hidden="1">{"'12預算外'!$A$1:$T$7"}</definedName>
    <definedName name="A" localSheetId="17" hidden="1">{"'12預算外'!$A$1:$T$7"}</definedName>
    <definedName name="A" localSheetId="20" hidden="1">{"'12預算外'!$A$1:$T$7"}</definedName>
    <definedName name="A" localSheetId="7" hidden="1">{"'12預算外'!$A$1:$T$7"}</definedName>
    <definedName name="A" localSheetId="10" hidden="1">{"'12預算外'!$A$1:$T$7"}</definedName>
    <definedName name="A" localSheetId="25" hidden="1">{"'12預算外'!$A$1:$T$7"}</definedName>
    <definedName name="A" hidden="1">{"'12預算外'!$A$1:$T$7"}</definedName>
    <definedName name="AA" localSheetId="15" hidden="1">{"'12預算外'!$A$1:$T$7"}</definedName>
    <definedName name="AA" localSheetId="17" hidden="1">{"'12預算外'!$A$1:$T$7"}</definedName>
    <definedName name="AA" localSheetId="7" hidden="1">{"'12預算外'!$A$1:$T$7"}</definedName>
    <definedName name="AA" localSheetId="10" hidden="1">{"'12預算外'!$A$1:$T$7"}</definedName>
    <definedName name="AA" hidden="1">{"'12預算外'!$A$1:$T$7"}</definedName>
    <definedName name="AAAAXXX" localSheetId="15" hidden="1">{"'12預算外'!$A$1:$T$7"}</definedName>
    <definedName name="AAAAXXX" localSheetId="17" hidden="1">{"'12預算外'!$A$1:$T$7"}</definedName>
    <definedName name="AAAAXXX" localSheetId="7" hidden="1">{"'12預算外'!$A$1:$T$7"}</definedName>
    <definedName name="AAAAXXX" localSheetId="10" hidden="1">{"'12預算外'!$A$1:$T$7"}</definedName>
    <definedName name="AAAAXXX" hidden="1">{"'12預算外'!$A$1:$T$7"}</definedName>
    <definedName name="BB" localSheetId="15" hidden="1">{"'12預算外'!$A$1:$T$7"}</definedName>
    <definedName name="BB" localSheetId="17" hidden="1">{"'12預算外'!$A$1:$T$7"}</definedName>
    <definedName name="BB" localSheetId="7" hidden="1">{"'12預算外'!$A$1:$T$7"}</definedName>
    <definedName name="BB" localSheetId="10" hidden="1">{"'12預算外'!$A$1:$T$7"}</definedName>
    <definedName name="BB" hidden="1">{"'12預算外'!$A$1:$T$7"}</definedName>
    <definedName name="HTML_CodePage" hidden="1">950</definedName>
    <definedName name="HTML_Control" localSheetId="16" hidden="1">{"'12預算外'!$A$1:$T$7"}</definedName>
    <definedName name="HTML_Control" localSheetId="15" hidden="1">{"'12預算外'!$A$1:$T$7"}</definedName>
    <definedName name="HTML_Control" localSheetId="17" hidden="1">{"'12預算外'!$A$1:$T$7"}</definedName>
    <definedName name="HTML_Control" localSheetId="22" hidden="1">{"'12預算外'!$A$1:$T$7"}</definedName>
    <definedName name="HTML_Control" localSheetId="20" hidden="1">{"'12預算外'!$A$1:$T$7"}</definedName>
    <definedName name="HTML_Control" localSheetId="7" hidden="1">{"'12預算外'!$A$1:$T$7"}</definedName>
    <definedName name="HTML_Control" localSheetId="10" hidden="1">{"'12預算外'!$A$1:$T$7"}</definedName>
    <definedName name="HTML_Control" localSheetId="25" hidden="1">{"'12預算外'!$A$1:$T$7"}</definedName>
    <definedName name="HTML_Control" hidden="1">{"'12預算外'!$A$1:$T$7"}</definedName>
    <definedName name="HTML_Description" hidden="1">""</definedName>
    <definedName name="HTML_Email" hidden="1">"shioro@ha.mc.ntu.edu.tw"</definedName>
    <definedName name="HTML_Header" hidden="1">""</definedName>
    <definedName name="HTML_LastUpdate" hidden="1">"2004/09/06"</definedName>
    <definedName name="HTML_LineAfter" hidden="1">FALSE</definedName>
    <definedName name="HTML_LineBefore" hidden="1">FALSE</definedName>
    <definedName name="HTML_Name" hidden="1">"會計室蔡繡如ext.1371"</definedName>
    <definedName name="HTML_OBDlg2" hidden="1">TRUE</definedName>
    <definedName name="HTML_OBDlg4" hidden="1">TRUE</definedName>
    <definedName name="HTML_OS" hidden="1">0</definedName>
    <definedName name="HTML_PathFile" hidden="1">"C:\WINNT\Profiles\030137\桌面\內科部案件.htm"</definedName>
    <definedName name="HTML_Title" hidden="1">"93年第12次預算外審查"</definedName>
    <definedName name="_xlnm.Print_Area" localSheetId="15">'公務車輛(沒有新增也要放)'!$A$1:$I$30</definedName>
    <definedName name="_xlnm.Print_Area" localSheetId="12">主要業務計畫!$A$2:$F$32</definedName>
    <definedName name="_xlnm.Print_Area" localSheetId="14">用人費用彙計表!$A$1:$S$77</definedName>
    <definedName name="_xlnm.Print_Area" localSheetId="26">各項六級_主!$A$1:$I$69</definedName>
    <definedName name="_xlnm.Print_Area" localSheetId="0">收支預計表!$A$2:$I$53</definedName>
    <definedName name="_xlnm.Print_Area" localSheetId="8">折舊明細表!$A$2:$J$28</definedName>
    <definedName name="_xlnm.Print_Area" localSheetId="22">其他業務六級!$A$1:$D$38</definedName>
    <definedName name="_xlnm.Print_Area" localSheetId="4">其他業務及業務外收入!$A$2:$C$40</definedName>
    <definedName name="_xlnm.Print_Area" localSheetId="5">固定資產增置!$A$2:$K$26</definedName>
    <definedName name="_xlnm.Print_Area" localSheetId="6">固定資產增置資金來源!$A$2:$M$33</definedName>
    <definedName name="_xlnm.Print_Area" localSheetId="13">員工人數!$A$2:$E$30</definedName>
    <definedName name="_xlnm.Print_Area" localSheetId="11">基金數額增減明細表!$A$2:$C$26</definedName>
    <definedName name="_xlnm.Print_Area" localSheetId="19">教學六級!$A$1:$K$45</definedName>
    <definedName name="_xlnm.Print_Area" localSheetId="2">現金補充說明!$A$2:$C$31</definedName>
    <definedName name="_xlnm.Print_Area" localSheetId="24">業務外六級!$A$1:$D$59</definedName>
    <definedName name="_xlnm.Print_Area" localSheetId="10">資金轉投資及其餘絀明細表!$A$2:$L$28</definedName>
    <definedName name="_xlnm.Print_Area" localSheetId="9">資產報廢明細表!$A$2:$G$39</definedName>
    <definedName name="_xlnm.Print_Area" localSheetId="25">預計平衡表_主!$A$1:$E$65</definedName>
    <definedName name="_xlnm.Print_Area" localSheetId="23">管總六級!$A$1:$E$45</definedName>
    <definedName name="_xlnm.Print_Area" localSheetId="1">餘絀撥補!$A$2:$F$30</definedName>
    <definedName name="_xlnm.Print_Area" localSheetId="21">醫療六級!$A$1:$K$124</definedName>
    <definedName name="_xlnm.Print_Area" localSheetId="3">醫療收入!$A$2:$F$22</definedName>
    <definedName name="_xlnm.Print_Titles" localSheetId="14">用人費用彙計表!$2:$6</definedName>
    <definedName name="_xlnm.Print_Titles" localSheetId="26">各項六級_主!$1:$5</definedName>
    <definedName name="_xlnm.Print_Titles" localSheetId="0">收支預計表!$2:$6</definedName>
    <definedName name="_xlnm.Print_Titles" localSheetId="22">其他業務六級!$1:$4</definedName>
    <definedName name="_xlnm.Print_Titles" localSheetId="19">教學六級!$1:$5</definedName>
    <definedName name="_xlnm.Print_Titles" localSheetId="24">業務外六級!$1:$4</definedName>
    <definedName name="_xlnm.Print_Titles" localSheetId="7">資本支出預期進度!$2:$8</definedName>
    <definedName name="_xlnm.Print_Titles" localSheetId="18">資金三級_主!$2:$5</definedName>
    <definedName name="_xlnm.Print_Titles" localSheetId="25">預計平衡表_主!$1:$5</definedName>
    <definedName name="_xlnm.Print_Titles" localSheetId="23">管總六級!$1:$4</definedName>
    <definedName name="_xlnm.Print_Titles" localSheetId="21">醫療六級!$1:$5</definedName>
    <definedName name="YWI" localSheetId="15" hidden="1">{"'12預算外'!$A$1:$T$7"}</definedName>
    <definedName name="YWI" localSheetId="17" hidden="1">{"'12預算外'!$A$1:$T$7"}</definedName>
    <definedName name="YWI" localSheetId="7" hidden="1">{"'12預算外'!$A$1:$T$7"}</definedName>
    <definedName name="YWI" localSheetId="10" hidden="1">{"'12預算外'!$A$1:$T$7"}</definedName>
    <definedName name="YWI" hidden="1">{"'12預算外'!$A$1:$T$7"}</definedName>
    <definedName name="日" localSheetId="15" hidden="1">{"'12預算外'!$A$1:$T$7"}</definedName>
    <definedName name="日" localSheetId="17" hidden="1">{"'12預算外'!$A$1:$T$7"}</definedName>
    <definedName name="日" localSheetId="7" hidden="1">{"'12預算外'!$A$1:$T$7"}</definedName>
    <definedName name="日" localSheetId="10" hidden="1">{"'12預算外'!$A$1:$T$7"}</definedName>
    <definedName name="日" hidden="1">{"'12預算外'!$A$1:$T$7"}</definedName>
    <definedName name="其他業務" localSheetId="15" hidden="1">{"'12預算外'!$A$1:$T$7"}</definedName>
    <definedName name="其他業務" localSheetId="17" hidden="1">{"'12預算外'!$A$1:$T$7"}</definedName>
    <definedName name="其他業務" localSheetId="7" hidden="1">{"'12預算外'!$A$1:$T$7"}</definedName>
    <definedName name="其他業務" localSheetId="10" hidden="1">{"'12預算外'!$A$1:$T$7"}</definedName>
    <definedName name="其他業務" hidden="1">{"'12預算外'!$A$1:$T$7"}</definedName>
    <definedName name="其他業務六級" localSheetId="16" hidden="1">{"'12預算外'!$A$1:$T$7"}</definedName>
    <definedName name="其他業務六級" localSheetId="15" hidden="1">{"'12預算外'!$A$1:$T$7"}</definedName>
    <definedName name="其他業務六級" localSheetId="17" hidden="1">{"'12預算外'!$A$1:$T$7"}</definedName>
    <definedName name="其他業務六級" localSheetId="22" hidden="1">{"'12預算外'!$A$1:$T$7"}</definedName>
    <definedName name="其他業務六級" localSheetId="20" hidden="1">{"'12預算外'!$A$1:$T$7"}</definedName>
    <definedName name="其他業務六級" localSheetId="7" hidden="1">{"'12預算外'!$A$1:$T$7"}</definedName>
    <definedName name="其他業務六級" localSheetId="10" hidden="1">{"'12預算外'!$A$1:$T$7"}</definedName>
    <definedName name="其他業務六級" localSheetId="25" hidden="1">{"'12預算外'!$A$1:$T$7"}</definedName>
    <definedName name="其他業務六級" hidden="1">{"'12預算外'!$A$1:$T$7"}</definedName>
    <definedName name="空頁" localSheetId="17" hidden="1">{"'12預算外'!$A$1:$T$7"}</definedName>
    <definedName name="空頁" localSheetId="25" hidden="1">{"'12預算外'!$A$1:$T$7"}</definedName>
    <definedName name="空頁" hidden="1">{"'12預算外'!$A$1:$T$7"}</definedName>
    <definedName name="空頁3" localSheetId="15" hidden="1">{"'12預算外'!$A$1:$T$7"}</definedName>
    <definedName name="空頁3" localSheetId="17" hidden="1">{"'12預算外'!$A$1:$T$7"}</definedName>
    <definedName name="空頁3" localSheetId="7" hidden="1">{"'12預算外'!$A$1:$T$7"}</definedName>
    <definedName name="空頁3" localSheetId="10" hidden="1">{"'12預算外'!$A$1:$T$7"}</definedName>
    <definedName name="空頁3" hidden="1">{"'12預算外'!$A$1:$T$7"}</definedName>
    <definedName name="空頁59" localSheetId="17" hidden="1">{"'12預算外'!$A$1:$T$7"}</definedName>
    <definedName name="空頁59" localSheetId="25" hidden="1">{"'12預算外'!$A$1:$T$7"}</definedName>
    <definedName name="空頁59" hidden="1">{"'12預算外'!$A$1:$T$7"}</definedName>
    <definedName name="空頁三" localSheetId="16" hidden="1">{"'12預算外'!$A$1:$T$7"}</definedName>
    <definedName name="空頁三" localSheetId="15" hidden="1">{"'12預算外'!$A$1:$T$7"}</definedName>
    <definedName name="空頁三" localSheetId="17" hidden="1">{"'12預算外'!$A$1:$T$7"}</definedName>
    <definedName name="空頁三" localSheetId="22" hidden="1">{"'12預算外'!$A$1:$T$7"}</definedName>
    <definedName name="空頁三" localSheetId="20" hidden="1">{"'12預算外'!$A$1:$T$7"}</definedName>
    <definedName name="空頁三" localSheetId="7" hidden="1">{"'12預算外'!$A$1:$T$7"}</definedName>
    <definedName name="空頁三" localSheetId="10" hidden="1">{"'12預算外'!$A$1:$T$7"}</definedName>
    <definedName name="空頁三" localSheetId="25" hidden="1">{"'12預算外'!$A$1:$T$7"}</definedName>
    <definedName name="空頁三" hidden="1">{"'12預算外'!$A$1:$T$7"}</definedName>
    <definedName name="黃" localSheetId="15" hidden="1">{"'12預算外'!$A$1:$T$7"}</definedName>
    <definedName name="黃" localSheetId="17" hidden="1">{"'12預算外'!$A$1:$T$7"}</definedName>
    <definedName name="黃" localSheetId="7" hidden="1">{"'12預算外'!$A$1:$T$7"}</definedName>
    <definedName name="黃" localSheetId="10" hidden="1">{"'12預算外'!$A$1:$T$7"}</definedName>
    <definedName name="黃" hidden="1">{"'12預算外'!$A$1:$T$7"}</definedName>
    <definedName name="審查組別" localSheetId="16">#REF!</definedName>
    <definedName name="審查組別" localSheetId="15">#REF!</definedName>
    <definedName name="審查組別" localSheetId="17">#REF!</definedName>
    <definedName name="審查組別" localSheetId="7">#REF!</definedName>
    <definedName name="審查組別" localSheetId="10">#REF!</definedName>
    <definedName name="審查組別">#REF!</definedName>
  </definedNames>
  <calcPr calcId="145621" calcMode="autoNoTable" iterate="1"/>
</workbook>
</file>

<file path=xl/calcChain.xml><?xml version="1.0" encoding="utf-8"?>
<calcChain xmlns="http://schemas.openxmlformats.org/spreadsheetml/2006/main">
  <c r="D59" i="16" l="1"/>
  <c r="B15" i="5" l="1"/>
  <c r="B11" i="5"/>
  <c r="B9" i="5"/>
  <c r="I68" i="36" l="1"/>
  <c r="E68" i="36"/>
  <c r="D68" i="36"/>
  <c r="I15" i="36"/>
  <c r="E15" i="36"/>
  <c r="D15" i="36"/>
  <c r="I18" i="36"/>
  <c r="E18" i="36"/>
  <c r="D18" i="36"/>
  <c r="E64" i="76"/>
  <c r="C64" i="76"/>
  <c r="E51" i="76"/>
  <c r="E52" i="76"/>
  <c r="E45" i="76"/>
  <c r="C45" i="76"/>
  <c r="C51" i="76"/>
  <c r="C52" i="76"/>
  <c r="E37" i="76"/>
  <c r="C37" i="76"/>
  <c r="C6" i="76"/>
  <c r="C7" i="76"/>
  <c r="C8" i="76"/>
  <c r="D5" i="16"/>
  <c r="D10" i="16"/>
  <c r="D11" i="16"/>
  <c r="D20" i="16"/>
  <c r="D23" i="16"/>
  <c r="E6" i="10"/>
  <c r="E7" i="10"/>
  <c r="E16" i="10"/>
  <c r="E19" i="10"/>
  <c r="B49" i="5"/>
  <c r="B47" i="5"/>
  <c r="B6" i="5"/>
  <c r="B7" i="5"/>
  <c r="D7" i="3"/>
  <c r="D19" i="3" s="1"/>
  <c r="D8" i="3"/>
  <c r="D45" i="2"/>
  <c r="D46" i="2" l="1"/>
  <c r="D44" i="2"/>
  <c r="D29" i="2"/>
  <c r="D18" i="2"/>
  <c r="D20" i="2"/>
  <c r="D19" i="2" l="1"/>
  <c r="D43" i="2"/>
  <c r="D40" i="2" l="1"/>
  <c r="F6" i="69"/>
  <c r="F7" i="69"/>
  <c r="F8" i="69"/>
  <c r="F9" i="69"/>
  <c r="F10" i="69"/>
  <c r="F11" i="69"/>
  <c r="F12" i="69"/>
  <c r="F13" i="69"/>
  <c r="F14" i="69"/>
  <c r="F15" i="69"/>
  <c r="F16" i="69"/>
  <c r="F17" i="69"/>
  <c r="F18" i="69"/>
  <c r="F19" i="69"/>
  <c r="F20" i="69"/>
  <c r="F21" i="69"/>
  <c r="F22" i="69"/>
  <c r="F23" i="69"/>
  <c r="F24" i="69"/>
  <c r="F25" i="69"/>
  <c r="F26" i="69"/>
  <c r="F27" i="69"/>
  <c r="F28" i="69"/>
  <c r="F29" i="69"/>
  <c r="F5" i="69"/>
</calcChain>
</file>

<file path=xl/comments1.xml><?xml version="1.0" encoding="utf-8"?>
<comments xmlns="http://schemas.openxmlformats.org/spreadsheetml/2006/main">
  <authors>
    <author>汪怡萍</author>
  </authors>
  <commentList>
    <comment ref="C41" authorId="0">
      <text>
        <r>
          <rPr>
            <b/>
            <sz val="9"/>
            <color indexed="81"/>
            <rFont val="細明體"/>
            <family val="3"/>
            <charset val="136"/>
          </rPr>
          <t>汪怡萍</t>
        </r>
        <r>
          <rPr>
            <b/>
            <sz val="9"/>
            <color indexed="81"/>
            <rFont val="Tahoma"/>
            <family val="2"/>
          </rPr>
          <t>:</t>
        </r>
        <r>
          <rPr>
            <sz val="9"/>
            <color indexed="81"/>
            <rFont val="Tahoma"/>
            <family val="2"/>
          </rPr>
          <t xml:space="preserve">
</t>
        </r>
        <r>
          <rPr>
            <sz val="9"/>
            <color indexed="81"/>
            <rFont val="細明體"/>
            <family val="3"/>
            <charset val="136"/>
          </rPr>
          <t>注意財務費用分院是沒有連結的</t>
        </r>
      </text>
    </comment>
  </commentList>
</comments>
</file>

<file path=xl/comments2.xml><?xml version="1.0" encoding="utf-8"?>
<comments xmlns="http://schemas.openxmlformats.org/spreadsheetml/2006/main">
  <authors>
    <author>汪怡萍</author>
  </authors>
  <commentList>
    <comment ref="D8" authorId="0">
      <text>
        <r>
          <rPr>
            <b/>
            <sz val="9"/>
            <color indexed="81"/>
            <rFont val="細明體"/>
            <family val="3"/>
            <charset val="136"/>
          </rPr>
          <t>汪怡萍</t>
        </r>
        <r>
          <rPr>
            <b/>
            <sz val="9"/>
            <color indexed="81"/>
            <rFont val="Tahoma"/>
            <family val="2"/>
          </rPr>
          <t>:</t>
        </r>
        <r>
          <rPr>
            <sz val="9"/>
            <color indexed="81"/>
            <rFont val="Tahoma"/>
            <family val="2"/>
          </rPr>
          <t xml:space="preserve">
</t>
        </r>
        <r>
          <rPr>
            <sz val="9"/>
            <color indexed="81"/>
            <rFont val="細明體"/>
            <family val="3"/>
            <charset val="136"/>
          </rPr>
          <t xml:space="preserve">大新竹合併竹東、生醫
</t>
        </r>
      </text>
    </comment>
  </commentList>
</comments>
</file>

<file path=xl/comments3.xml><?xml version="1.0" encoding="utf-8"?>
<comments xmlns="http://schemas.openxmlformats.org/spreadsheetml/2006/main">
  <authors>
    <author>030034</author>
    <author>吳欣頻</author>
  </authors>
  <commentList>
    <comment ref="K9" authorId="0">
      <text>
        <r>
          <rPr>
            <b/>
            <sz val="9"/>
            <color indexed="81"/>
            <rFont val="新細明體"/>
            <family val="1"/>
            <charset val="136"/>
          </rPr>
          <t>030034:</t>
        </r>
        <r>
          <rPr>
            <sz val="9"/>
            <color indexed="81"/>
            <rFont val="新細明體"/>
            <family val="1"/>
            <charset val="136"/>
          </rPr>
          <t xml:space="preserve">
</t>
        </r>
        <r>
          <rPr>
            <sz val="11"/>
            <color indexed="81"/>
            <rFont val="新細明體"/>
            <family val="1"/>
            <charset val="136"/>
          </rPr>
          <t>注意總經費是否有調整核定結果</t>
        </r>
      </text>
    </comment>
    <comment ref="A13" authorId="1">
      <text>
        <r>
          <rPr>
            <b/>
            <sz val="9"/>
            <color indexed="81"/>
            <rFont val="細明體"/>
            <family val="3"/>
            <charset val="136"/>
          </rPr>
          <t>吳欣頻</t>
        </r>
        <r>
          <rPr>
            <b/>
            <sz val="9"/>
            <color indexed="81"/>
            <rFont val="Tahoma"/>
            <family val="2"/>
          </rPr>
          <t>:</t>
        </r>
        <r>
          <rPr>
            <sz val="9"/>
            <color indexed="81"/>
            <rFont val="Tahoma"/>
            <family val="2"/>
          </rPr>
          <t xml:space="preserve">
</t>
        </r>
        <r>
          <rPr>
            <sz val="11"/>
            <color indexed="81"/>
            <rFont val="細明體"/>
            <family val="3"/>
            <charset val="136"/>
          </rPr>
          <t>係屬「政府公共建設計畫先期作業實施要點」規定之重大公共建設計畫，30%綜合規劃設計費可列於專案計畫之「房屋及建築」，不用列在「一般建築及設備計畫-一次性項目-其他」</t>
        </r>
      </text>
    </comment>
  </commentList>
</comments>
</file>

<file path=xl/comments4.xml><?xml version="1.0" encoding="utf-8"?>
<comments xmlns="http://schemas.openxmlformats.org/spreadsheetml/2006/main">
  <authors>
    <author>一個滿意的 Microsoft Office 使用者</author>
  </authors>
  <commentList>
    <comment ref="A8" authorId="0">
      <text>
        <r>
          <rPr>
            <sz val="12"/>
            <color indexed="81"/>
            <rFont val="新細明體"/>
            <family val="1"/>
            <charset val="136"/>
          </rPr>
          <t>ntuh:
補辦預算+
以前年度保留數+
預計變賣及報廢-
受贈+
財產減列-</t>
        </r>
      </text>
    </comment>
    <comment ref="A9" authorId="0">
      <text>
        <r>
          <rPr>
            <sz val="12"/>
            <color indexed="81"/>
            <rFont val="新細明體"/>
            <family val="1"/>
            <charset val="136"/>
          </rPr>
          <t>ntuh:
預計變賣及報廢-
受贈+
財產減列-</t>
        </r>
      </text>
    </comment>
  </commentList>
</comments>
</file>

<file path=xl/comments5.xml><?xml version="1.0" encoding="utf-8"?>
<comments xmlns="http://schemas.openxmlformats.org/spreadsheetml/2006/main">
  <authors>
    <author>汪怡萍</author>
  </authors>
  <commentList>
    <comment ref="B20" authorId="0">
      <text>
        <r>
          <rPr>
            <b/>
            <sz val="9"/>
            <color indexed="81"/>
            <rFont val="細明體"/>
            <family val="3"/>
            <charset val="136"/>
          </rPr>
          <t>汪怡萍</t>
        </r>
        <r>
          <rPr>
            <b/>
            <sz val="9"/>
            <color indexed="81"/>
            <rFont val="Tahoma"/>
            <family val="2"/>
          </rPr>
          <t>:</t>
        </r>
        <r>
          <rPr>
            <sz val="9"/>
            <color indexed="81"/>
            <rFont val="Tahoma"/>
            <family val="2"/>
          </rPr>
          <t xml:space="preserve">
109</t>
        </r>
        <r>
          <rPr>
            <sz val="9"/>
            <color indexed="81"/>
            <rFont val="細明體"/>
            <family val="3"/>
            <charset val="136"/>
          </rPr>
          <t>年教育部指示，移入移出的資產若屬用國庫補助金額購買的才能算基金增加或折減，若非用國庫補助購買，則要算財產交換損失或利益</t>
        </r>
      </text>
    </comment>
  </commentList>
</comments>
</file>

<file path=xl/comments6.xml><?xml version="1.0" encoding="utf-8"?>
<comments xmlns="http://schemas.openxmlformats.org/spreadsheetml/2006/main">
  <authors>
    <author>030034</author>
  </authors>
  <commentList>
    <comment ref="A58" authorId="0">
      <text>
        <r>
          <rPr>
            <b/>
            <sz val="9"/>
            <color indexed="81"/>
            <rFont val="Tahoma"/>
            <family val="2"/>
          </rPr>
          <t>030034:</t>
        </r>
        <r>
          <rPr>
            <sz val="9"/>
            <color indexed="81"/>
            <rFont val="Tahoma"/>
            <family val="2"/>
          </rPr>
          <t xml:space="preserve">
104</t>
        </r>
        <r>
          <rPr>
            <sz val="9"/>
            <color indexed="81"/>
            <rFont val="細明體"/>
            <family val="3"/>
            <charset val="136"/>
          </rPr>
          <t>北護新增</t>
        </r>
      </text>
    </comment>
  </commentList>
</comments>
</file>

<file path=xl/comments7.xml><?xml version="1.0" encoding="utf-8"?>
<comments xmlns="http://schemas.openxmlformats.org/spreadsheetml/2006/main">
  <authors>
    <author>ntuh</author>
  </authors>
  <commentList>
    <comment ref="C3" authorId="0">
      <text>
        <r>
          <rPr>
            <b/>
            <sz val="12"/>
            <color indexed="81"/>
            <rFont val="新細明體"/>
            <family val="1"/>
            <charset val="136"/>
          </rPr>
          <t>ntuh:</t>
        </r>
        <r>
          <rPr>
            <sz val="12"/>
            <color indexed="81"/>
            <rFont val="新細明體"/>
            <family val="1"/>
            <charset val="136"/>
          </rPr>
          <t xml:space="preserve">
補辦預算有2種:
1.增加投資總額:以前(93、94)年度先行辦理，以後(95)年度補辦預算
2.不增加投資總額:以前(93、94)年度先行挪用以後年度預算，以後(95)年度再補辦預算</t>
        </r>
      </text>
    </comment>
  </commentList>
</comments>
</file>

<file path=xl/sharedStrings.xml><?xml version="1.0" encoding="utf-8"?>
<sst xmlns="http://schemas.openxmlformats.org/spreadsheetml/2006/main" count="1280" uniqueCount="768">
  <si>
    <t>無形資產</t>
  </si>
  <si>
    <t>什項資產</t>
  </si>
  <si>
    <t>合　　　計</t>
  </si>
  <si>
    <t>流動負債</t>
  </si>
  <si>
    <t>應付款項</t>
  </si>
  <si>
    <t>預收款項</t>
  </si>
  <si>
    <t>其他負債</t>
  </si>
  <si>
    <t>什項負債</t>
  </si>
  <si>
    <t>基金</t>
  </si>
  <si>
    <t>公積</t>
  </si>
  <si>
    <t>資本公積</t>
  </si>
  <si>
    <t>特別公積</t>
  </si>
  <si>
    <t>累積賸餘</t>
  </si>
  <si>
    <t>合　　　　計</t>
  </si>
  <si>
    <t>餘絀撥補預計表</t>
    <phoneticPr fontId="14" type="noConversion"/>
  </si>
  <si>
    <t>減少流動金融資產及短期貸墊款</t>
    <phoneticPr fontId="14" type="noConversion"/>
  </si>
  <si>
    <t>增加流動金融資產及短期貸墊款</t>
    <phoneticPr fontId="14" type="noConversion"/>
  </si>
  <si>
    <t>資　產</t>
  </si>
  <si>
    <t>負　債</t>
  </si>
  <si>
    <t>淨　值</t>
  </si>
  <si>
    <t>年 度 及 項 目</t>
  </si>
  <si>
    <t>數　　量</t>
  </si>
  <si>
    <t>說　　　明</t>
  </si>
  <si>
    <t>門診病患醫療</t>
  </si>
  <si>
    <t>住院病患醫療</t>
  </si>
  <si>
    <t>員工人數彙計表</t>
  </si>
  <si>
    <t>單位：人</t>
  </si>
  <si>
    <t>上年度最高可進用員額數</t>
  </si>
  <si>
    <t>本年度最高可進用員額數</t>
  </si>
  <si>
    <t>說　明</t>
  </si>
  <si>
    <t>職員</t>
  </si>
  <si>
    <t>聘用</t>
  </si>
  <si>
    <t>約僱</t>
  </si>
  <si>
    <t>兼任人員</t>
  </si>
  <si>
    <t>其他兼任人員</t>
  </si>
  <si>
    <t>醫學院教員兼職</t>
  </si>
  <si>
    <t>校開支人員</t>
  </si>
  <si>
    <t>兼職醫師</t>
  </si>
  <si>
    <t>總　　　　計</t>
  </si>
  <si>
    <t>　　　　　單位：新臺幣千元</t>
  </si>
  <si>
    <t>兼任人員用人費用</t>
  </si>
  <si>
    <t>總計</t>
  </si>
  <si>
    <t>退休金</t>
  </si>
  <si>
    <t>正式人員</t>
  </si>
  <si>
    <t>工員</t>
  </si>
  <si>
    <t>聘僱人員</t>
  </si>
  <si>
    <t>科　　　　　　目</t>
  </si>
  <si>
    <t>合　　計</t>
  </si>
  <si>
    <r>
      <t>其</t>
    </r>
    <r>
      <rPr>
        <sz val="12"/>
        <rFont val="Times New Roman"/>
        <family val="1"/>
      </rPr>
      <t xml:space="preserve"> </t>
    </r>
    <r>
      <rPr>
        <sz val="12"/>
        <rFont val="標楷體"/>
        <family val="4"/>
        <charset val="136"/>
      </rPr>
      <t>他</t>
    </r>
    <r>
      <rPr>
        <sz val="12"/>
        <rFont val="Times New Roman"/>
        <family val="1"/>
      </rPr>
      <t xml:space="preserve"> </t>
    </r>
    <r>
      <rPr>
        <sz val="12"/>
        <rFont val="標楷體"/>
        <family val="4"/>
        <charset val="136"/>
      </rPr>
      <t>業</t>
    </r>
    <r>
      <rPr>
        <sz val="12"/>
        <rFont val="Times New Roman"/>
        <family val="1"/>
      </rPr>
      <t xml:space="preserve"> </t>
    </r>
    <r>
      <rPr>
        <sz val="12"/>
        <rFont val="標楷體"/>
        <family val="4"/>
        <charset val="136"/>
      </rPr>
      <t>務</t>
    </r>
    <r>
      <rPr>
        <sz val="12"/>
        <rFont val="Times New Roman"/>
        <family val="1"/>
      </rPr>
      <t xml:space="preserve"> </t>
    </r>
    <r>
      <rPr>
        <sz val="12"/>
        <rFont val="標楷體"/>
        <family val="4"/>
        <charset val="136"/>
      </rPr>
      <t>外費用</t>
    </r>
  </si>
  <si>
    <t>項　　      　　　　　目</t>
  </si>
  <si>
    <t>金 　額</t>
  </si>
  <si>
    <t>辦理年度</t>
  </si>
  <si>
    <t>說    　　　　　明</t>
  </si>
  <si>
    <r>
      <t>本年度
增減</t>
    </r>
    <r>
      <rPr>
        <sz val="10"/>
        <rFont val="Times New Roman"/>
        <family val="1"/>
      </rPr>
      <t>(-)</t>
    </r>
    <r>
      <rPr>
        <sz val="10"/>
        <rFont val="標楷體"/>
        <family val="4"/>
        <charset val="136"/>
      </rPr>
      <t>數</t>
    </r>
    <phoneticPr fontId="14" type="noConversion"/>
  </si>
  <si>
    <t>其他業務成本</t>
    <phoneticPr fontId="14" type="noConversion"/>
  </si>
  <si>
    <t>雜項業務成本</t>
    <phoneticPr fontId="14" type="noConversion"/>
  </si>
  <si>
    <t>科目</t>
    <phoneticPr fontId="14" type="noConversion"/>
  </si>
  <si>
    <t>合計</t>
    <phoneticPr fontId="14" type="noConversion"/>
  </si>
  <si>
    <r>
      <t>國立臺灣大學附設醫院作業基金</t>
    </r>
    <r>
      <rPr>
        <u/>
        <sz val="16"/>
        <rFont val="Times New Roman"/>
        <family val="1"/>
      </rPr>
      <t>(</t>
    </r>
    <r>
      <rPr>
        <u/>
        <sz val="16"/>
        <rFont val="標楷體"/>
        <family val="4"/>
        <charset val="136"/>
      </rPr>
      <t>合併</t>
    </r>
    <r>
      <rPr>
        <u/>
        <sz val="16"/>
        <rFont val="Times New Roman"/>
        <family val="1"/>
      </rPr>
      <t>)</t>
    </r>
    <phoneticPr fontId="14" type="noConversion"/>
  </si>
  <si>
    <r>
      <t>國立臺灣大學附設醫院作業基金</t>
    </r>
    <r>
      <rPr>
        <u/>
        <sz val="14"/>
        <rFont val="Times New Roman"/>
        <family val="1"/>
      </rPr>
      <t>(</t>
    </r>
    <r>
      <rPr>
        <u/>
        <sz val="14"/>
        <rFont val="標楷體"/>
        <family val="4"/>
        <charset val="136"/>
      </rPr>
      <t>合併</t>
    </r>
    <r>
      <rPr>
        <u/>
        <sz val="14"/>
        <rFont val="Times New Roman"/>
        <family val="1"/>
      </rPr>
      <t>)</t>
    </r>
    <phoneticPr fontId="14" type="noConversion"/>
  </si>
  <si>
    <r>
      <t>國立臺灣大學附設醫院作業基金</t>
    </r>
    <r>
      <rPr>
        <u/>
        <sz val="16"/>
        <rFont val="Times New Roman"/>
        <family val="1"/>
      </rPr>
      <t>(</t>
    </r>
    <r>
      <rPr>
        <u/>
        <sz val="16"/>
        <rFont val="標楷體"/>
        <family val="4"/>
        <charset val="136"/>
      </rPr>
      <t>合併</t>
    </r>
    <r>
      <rPr>
        <u/>
        <sz val="16"/>
        <rFont val="Times New Roman"/>
        <family val="1"/>
      </rPr>
      <t>)</t>
    </r>
    <phoneticPr fontId="14" type="noConversion"/>
  </si>
  <si>
    <r>
      <t>國立臺灣大學附設醫院作業基金</t>
    </r>
    <r>
      <rPr>
        <u/>
        <sz val="14"/>
        <rFont val="Times New Roman"/>
        <family val="1"/>
      </rPr>
      <t>(</t>
    </r>
    <r>
      <rPr>
        <u/>
        <sz val="14"/>
        <rFont val="標楷體"/>
        <family val="4"/>
        <charset val="136"/>
      </rPr>
      <t>合併</t>
    </r>
    <r>
      <rPr>
        <u/>
        <sz val="14"/>
        <rFont val="Times New Roman"/>
        <family val="1"/>
      </rPr>
      <t>)</t>
    </r>
    <phoneticPr fontId="14" type="noConversion"/>
  </si>
  <si>
    <t xml:space="preserve"> </t>
  </si>
  <si>
    <t>本頁空白</t>
  </si>
  <si>
    <t>單位：新臺幣千元</t>
  </si>
  <si>
    <t>前年度決算數</t>
  </si>
  <si>
    <t>科目</t>
  </si>
  <si>
    <t>本年度預算數</t>
  </si>
  <si>
    <t>上年度預算數</t>
  </si>
  <si>
    <t>金額</t>
  </si>
  <si>
    <t>％</t>
  </si>
  <si>
    <t>醫療收入</t>
  </si>
  <si>
    <t>其他業務收入</t>
  </si>
  <si>
    <t>教學成本</t>
  </si>
  <si>
    <t>教學研究及訓輔成本</t>
  </si>
  <si>
    <t>醫療成本</t>
  </si>
  <si>
    <t>門診醫療成本</t>
  </si>
  <si>
    <t>住院醫療成本</t>
  </si>
  <si>
    <t>其他醫療成本</t>
  </si>
  <si>
    <t>管理及總務費用</t>
  </si>
  <si>
    <t>51A1</t>
  </si>
  <si>
    <t>管理費用及總務費用</t>
  </si>
  <si>
    <t>財務收入</t>
  </si>
  <si>
    <t>其他業務外收入</t>
  </si>
  <si>
    <t>財務費用</t>
  </si>
  <si>
    <t>其他業務外費用</t>
  </si>
  <si>
    <t>雜項費用</t>
  </si>
  <si>
    <t>項目</t>
  </si>
  <si>
    <r>
      <t>本年度預算數</t>
    </r>
    <r>
      <rPr>
        <sz val="12"/>
        <rFont val="Times New Roman"/>
        <family val="1"/>
      </rPr>
      <t/>
    </r>
  </si>
  <si>
    <t>說明</t>
  </si>
  <si>
    <t>賸餘之部</t>
  </si>
  <si>
    <t>前期未分配賸餘</t>
  </si>
  <si>
    <t>公積轉列數</t>
  </si>
  <si>
    <t>分配之部</t>
  </si>
  <si>
    <t>填補累積短絀</t>
  </si>
  <si>
    <t>提存公積</t>
  </si>
  <si>
    <t>賸餘撥充基金數</t>
  </si>
  <si>
    <t>其他依法分配數</t>
  </si>
  <si>
    <t>未分配賸餘</t>
  </si>
  <si>
    <t>短絀之部</t>
  </si>
  <si>
    <t>填補之部</t>
  </si>
  <si>
    <t>待填補之短絀</t>
  </si>
  <si>
    <t>現金流量預計表</t>
  </si>
  <si>
    <t>預算數</t>
  </si>
  <si>
    <t>業務活動之現金流量</t>
  </si>
  <si>
    <t>攤銷</t>
  </si>
  <si>
    <t>其他</t>
  </si>
  <si>
    <t>項目</t>
    <phoneticPr fontId="14" type="noConversion"/>
  </si>
  <si>
    <t>其他投資活動之現金流入</t>
  </si>
  <si>
    <t>其他投資活動之現金流出</t>
  </si>
  <si>
    <t>增加長期負債</t>
  </si>
  <si>
    <t>增加基金、公積及填補短絀</t>
  </si>
  <si>
    <t>減少長期負債</t>
  </si>
  <si>
    <t>減少基金及公積</t>
  </si>
  <si>
    <t>單價
（元）</t>
    <phoneticPr fontId="14" type="noConversion"/>
  </si>
  <si>
    <t xml:space="preserve">                                       </t>
  </si>
  <si>
    <r>
      <t>平　　　</t>
    </r>
    <r>
      <rPr>
        <sz val="12"/>
        <rFont val="Times New Roman"/>
        <family val="1"/>
      </rPr>
      <t xml:space="preserve"> </t>
    </r>
    <r>
      <rPr>
        <sz val="12"/>
        <rFont val="標楷體"/>
        <family val="4"/>
        <charset val="136"/>
      </rPr>
      <t>均
單</t>
    </r>
    <r>
      <rPr>
        <sz val="12"/>
        <rFont val="Times New Roman"/>
        <family val="1"/>
      </rPr>
      <t xml:space="preserve"> </t>
    </r>
    <r>
      <rPr>
        <sz val="12"/>
        <rFont val="標楷體"/>
        <family val="4"/>
        <charset val="136"/>
      </rPr>
      <t>位</t>
    </r>
    <r>
      <rPr>
        <sz val="12"/>
        <rFont val="Times New Roman"/>
        <family val="1"/>
      </rPr>
      <t xml:space="preserve"> </t>
    </r>
    <r>
      <rPr>
        <sz val="12"/>
        <rFont val="標楷體"/>
        <family val="4"/>
        <charset val="136"/>
      </rPr>
      <t>成</t>
    </r>
    <r>
      <rPr>
        <sz val="12"/>
        <rFont val="Times New Roman"/>
        <family val="1"/>
      </rPr>
      <t xml:space="preserve"> </t>
    </r>
    <r>
      <rPr>
        <sz val="12"/>
        <rFont val="標楷體"/>
        <family val="4"/>
        <charset val="136"/>
      </rPr>
      <t xml:space="preserve">本
</t>
    </r>
    <r>
      <rPr>
        <sz val="12"/>
        <rFont val="Times New Roman"/>
        <family val="1"/>
      </rPr>
      <t>(</t>
    </r>
    <r>
      <rPr>
        <sz val="12"/>
        <rFont val="標楷體"/>
        <family val="4"/>
        <charset val="136"/>
      </rPr>
      <t>元</t>
    </r>
    <r>
      <rPr>
        <sz val="12"/>
        <rFont val="Times New Roman"/>
        <family val="1"/>
      </rPr>
      <t>)</t>
    </r>
    <phoneticPr fontId="14" type="noConversion"/>
  </si>
  <si>
    <t>單位</t>
    <phoneticPr fontId="14" type="noConversion"/>
  </si>
  <si>
    <t>增購部分</t>
    <phoneticPr fontId="14" type="noConversion"/>
  </si>
  <si>
    <t>賸餘分配款</t>
  </si>
  <si>
    <t>期初現金及約當現金</t>
  </si>
  <si>
    <t>期末現金及約當現金</t>
  </si>
  <si>
    <t>土地</t>
  </si>
  <si>
    <t>房屋及建築</t>
  </si>
  <si>
    <t>機械及設備</t>
  </si>
  <si>
    <t>交通及運輸設備</t>
  </si>
  <si>
    <t>什項設備</t>
  </si>
  <si>
    <t>購建中固定資產</t>
  </si>
  <si>
    <t>現金流量預計表補充說明</t>
  </si>
  <si>
    <r>
      <t>國立臺灣大學附設醫院作業基金</t>
    </r>
    <r>
      <rPr>
        <u/>
        <sz val="14"/>
        <color indexed="8"/>
        <rFont val="Times New Roman"/>
        <family val="1"/>
      </rPr>
      <t>(</t>
    </r>
    <r>
      <rPr>
        <u/>
        <sz val="14"/>
        <color indexed="8"/>
        <rFont val="標楷體"/>
        <family val="4"/>
        <charset val="136"/>
      </rPr>
      <t>合併</t>
    </r>
    <r>
      <rPr>
        <u/>
        <sz val="14"/>
        <color indexed="8"/>
        <rFont val="Times New Roman"/>
        <family val="1"/>
      </rPr>
      <t>)</t>
    </r>
    <phoneticPr fontId="14" type="noConversion"/>
  </si>
  <si>
    <t xml:space="preserve"> 警察</t>
    <phoneticPr fontId="14" type="noConversion"/>
  </si>
  <si>
    <t>醫療收入明細表</t>
  </si>
  <si>
    <t>編號</t>
  </si>
  <si>
    <t>科目及營運項目</t>
  </si>
  <si>
    <t>單位</t>
  </si>
  <si>
    <t>數量</t>
  </si>
  <si>
    <t xml:space="preserve">  門診醫療收入</t>
  </si>
  <si>
    <t>人次</t>
  </si>
  <si>
    <t xml:space="preserve">  住院醫療收入</t>
  </si>
  <si>
    <t>人日</t>
  </si>
  <si>
    <t xml:space="preserve">  其他醫療收入</t>
  </si>
  <si>
    <t>合計</t>
  </si>
  <si>
    <t>其他業務收入明細表</t>
  </si>
  <si>
    <t>科目及業務項目</t>
  </si>
  <si>
    <t>業務外收入明細表</t>
  </si>
  <si>
    <t>　利息收入</t>
  </si>
  <si>
    <t>　資產使用及權利金收入</t>
  </si>
  <si>
    <t>停車場收入、宿舍及會議室租借收入、儀器使用收入、提供場所供廠商經營餐飲、設置自動販賣機及自動提款機等各項服務之收入。</t>
  </si>
  <si>
    <t>未依契約或其他規定履約所收取之罰款收入。</t>
  </si>
  <si>
    <t>　雜項收入</t>
  </si>
  <si>
    <r>
      <t>平　　</t>
    </r>
    <r>
      <rPr>
        <sz val="12"/>
        <rFont val="Times New Roman"/>
        <family val="1"/>
      </rPr>
      <t xml:space="preserve"> </t>
    </r>
    <r>
      <rPr>
        <sz val="12"/>
        <rFont val="標楷體"/>
        <family val="4"/>
        <charset val="136"/>
      </rPr>
      <t>均單</t>
    </r>
    <r>
      <rPr>
        <sz val="12"/>
        <rFont val="Times New Roman"/>
        <family val="1"/>
      </rPr>
      <t xml:space="preserve"> </t>
    </r>
    <r>
      <rPr>
        <sz val="12"/>
        <rFont val="標楷體"/>
        <family val="4"/>
        <charset val="136"/>
      </rPr>
      <t>位</t>
    </r>
    <r>
      <rPr>
        <sz val="12"/>
        <rFont val="Times New Roman"/>
        <family val="1"/>
      </rPr>
      <t xml:space="preserve"> </t>
    </r>
    <r>
      <rPr>
        <sz val="12"/>
        <rFont val="標楷體"/>
        <family val="4"/>
        <charset val="136"/>
      </rPr>
      <t>成本</t>
    </r>
    <r>
      <rPr>
        <sz val="12"/>
        <rFont val="Times New Roman"/>
        <family val="1"/>
      </rPr>
      <t>(</t>
    </r>
    <r>
      <rPr>
        <sz val="12"/>
        <rFont val="標楷體"/>
        <family val="4"/>
        <charset val="136"/>
      </rPr>
      <t>元</t>
    </r>
    <r>
      <rPr>
        <sz val="12"/>
        <rFont val="Times New Roman"/>
        <family val="1"/>
      </rPr>
      <t>)</t>
    </r>
  </si>
  <si>
    <r>
      <t>平　　　　均</t>
    </r>
    <r>
      <rPr>
        <sz val="12"/>
        <rFont val="Times New Roman"/>
        <family val="1"/>
      </rPr>
      <t xml:space="preserve"> </t>
    </r>
    <r>
      <rPr>
        <sz val="12"/>
        <rFont val="標楷體"/>
        <family val="4"/>
        <charset val="136"/>
      </rPr>
      <t>單</t>
    </r>
    <r>
      <rPr>
        <sz val="12"/>
        <rFont val="Times New Roman"/>
        <family val="1"/>
      </rPr>
      <t xml:space="preserve">  </t>
    </r>
    <r>
      <rPr>
        <sz val="12"/>
        <rFont val="標楷體"/>
        <family val="4"/>
        <charset val="136"/>
      </rPr>
      <t>位</t>
    </r>
    <r>
      <rPr>
        <sz val="12"/>
        <rFont val="Times New Roman"/>
        <family val="1"/>
      </rPr>
      <t xml:space="preserve">  </t>
    </r>
    <r>
      <rPr>
        <sz val="12"/>
        <rFont val="標楷體"/>
        <family val="4"/>
        <charset val="136"/>
      </rPr>
      <t>成</t>
    </r>
    <r>
      <rPr>
        <sz val="12"/>
        <rFont val="Times New Roman"/>
        <family val="1"/>
      </rPr>
      <t xml:space="preserve"> </t>
    </r>
    <r>
      <rPr>
        <sz val="12"/>
        <rFont val="標楷體"/>
        <family val="4"/>
        <charset val="136"/>
      </rPr>
      <t>本</t>
    </r>
    <r>
      <rPr>
        <sz val="12"/>
        <rFont val="Times New Roman"/>
        <family val="1"/>
      </rPr>
      <t xml:space="preserve">  (</t>
    </r>
    <r>
      <rPr>
        <sz val="12"/>
        <rFont val="標楷體"/>
        <family val="4"/>
        <charset val="136"/>
      </rPr>
      <t>元</t>
    </r>
    <r>
      <rPr>
        <sz val="12"/>
        <rFont val="Times New Roman"/>
        <family val="1"/>
      </rPr>
      <t>)</t>
    </r>
  </si>
  <si>
    <t>教育部補助培訓本校及外校醫學相關系所學生教學經費之收入。</t>
    <phoneticPr fontId="14" type="noConversion"/>
  </si>
  <si>
    <t>用人費用</t>
  </si>
  <si>
    <t>正式員額薪資</t>
  </si>
  <si>
    <t>聘僱及兼職人員薪資</t>
  </si>
  <si>
    <t>超時工作報酬</t>
  </si>
  <si>
    <t>獎金</t>
  </si>
  <si>
    <t>退休及卹償金</t>
  </si>
  <si>
    <t>卹償金</t>
  </si>
  <si>
    <t>資遣費</t>
  </si>
  <si>
    <t>福利費</t>
  </si>
  <si>
    <t>提繳費</t>
  </si>
  <si>
    <t>服務費用</t>
  </si>
  <si>
    <t>水電費</t>
  </si>
  <si>
    <t>郵電費</t>
  </si>
  <si>
    <t>旅運費</t>
  </si>
  <si>
    <t>資產折舊明細表</t>
    <phoneticPr fontId="14" type="noConversion"/>
  </si>
  <si>
    <r>
      <t xml:space="preserve">單位成本
</t>
    </r>
    <r>
      <rPr>
        <sz val="12"/>
        <rFont val="Times New Roman"/>
        <family val="1"/>
      </rPr>
      <t>(</t>
    </r>
    <r>
      <rPr>
        <sz val="12"/>
        <rFont val="標楷體"/>
        <family val="4"/>
        <charset val="136"/>
      </rPr>
      <t>元</t>
    </r>
    <r>
      <rPr>
        <sz val="12"/>
        <rFont val="Times New Roman"/>
        <family val="1"/>
      </rPr>
      <t>)</t>
    </r>
    <r>
      <rPr>
        <sz val="12"/>
        <rFont val="標楷體"/>
        <family val="4"/>
        <charset val="136"/>
      </rPr>
      <t>或平均
利</t>
    </r>
    <r>
      <rPr>
        <sz val="12"/>
        <rFont val="Times New Roman"/>
        <family val="1"/>
      </rPr>
      <t>(</t>
    </r>
    <r>
      <rPr>
        <sz val="12"/>
        <rFont val="標楷體"/>
        <family val="4"/>
        <charset val="136"/>
      </rPr>
      <t>費</t>
    </r>
    <r>
      <rPr>
        <sz val="12"/>
        <rFont val="Times New Roman"/>
        <family val="1"/>
      </rPr>
      <t>)</t>
    </r>
    <r>
      <rPr>
        <sz val="12"/>
        <rFont val="標楷體"/>
        <family val="4"/>
        <charset val="136"/>
      </rPr>
      <t>率</t>
    </r>
    <phoneticPr fontId="14" type="noConversion"/>
  </si>
  <si>
    <t>印刷裝訂與廣告費</t>
  </si>
  <si>
    <t>修理保養及保固費</t>
  </si>
  <si>
    <r>
      <t xml:space="preserve">     </t>
    </r>
    <r>
      <rPr>
        <sz val="12"/>
        <rFont val="標楷體"/>
        <family val="4"/>
        <charset val="136"/>
      </rPr>
      <t>臨床教學研究補助收入</t>
    </r>
    <phoneticPr fontId="14" type="noConversion"/>
  </si>
  <si>
    <r>
      <t xml:space="preserve">    </t>
    </r>
    <r>
      <rPr>
        <sz val="12"/>
        <rFont val="標楷體"/>
        <family val="4"/>
        <charset val="136"/>
      </rPr>
      <t>其他補助收入</t>
    </r>
    <phoneticPr fontId="14" type="noConversion"/>
  </si>
  <si>
    <r>
      <t xml:space="preserve">    </t>
    </r>
    <r>
      <rPr>
        <sz val="12"/>
        <rFont val="標楷體"/>
        <family val="4"/>
        <charset val="136"/>
      </rPr>
      <t>雜項業務收入</t>
    </r>
    <phoneticPr fontId="14" type="noConversion"/>
  </si>
  <si>
    <t>保險費</t>
  </si>
  <si>
    <t>資本支出部分：</t>
    <phoneticPr fontId="14" type="noConversion"/>
  </si>
  <si>
    <t>土地
改良物</t>
    <phoneticPr fontId="14" type="noConversion"/>
  </si>
  <si>
    <t>一般服務費</t>
  </si>
  <si>
    <t>專業服務費</t>
  </si>
  <si>
    <t>公共關係費</t>
  </si>
  <si>
    <t>材料及用品費</t>
  </si>
  <si>
    <t>使用材料費</t>
  </si>
  <si>
    <t>用品消耗</t>
  </si>
  <si>
    <t>商品及醫療用品</t>
  </si>
  <si>
    <t>地租及水租</t>
  </si>
  <si>
    <t>房租</t>
  </si>
  <si>
    <t>機器租金</t>
  </si>
  <si>
    <t>什項設備租金</t>
  </si>
  <si>
    <t>折舊、折耗及攤銷</t>
  </si>
  <si>
    <t>稅捐與規費（強制費）</t>
  </si>
  <si>
    <t>土地稅</t>
  </si>
  <si>
    <t>房屋稅</t>
  </si>
  <si>
    <t>消費與行為稅</t>
  </si>
  <si>
    <t>規費</t>
  </si>
  <si>
    <t>會費、捐助、補助、分攤、救助（濟）與交流活動費</t>
  </si>
  <si>
    <t>會費</t>
  </si>
  <si>
    <t>捐助、補助與獎助</t>
  </si>
  <si>
    <t>分擔</t>
  </si>
  <si>
    <t>補貼（償）、獎勵、慰問與救助（濟）</t>
  </si>
  <si>
    <t>競賽及交流活動費</t>
  </si>
  <si>
    <t>各項短絀</t>
  </si>
  <si>
    <t>賠償給付</t>
  </si>
  <si>
    <t>其他費用</t>
  </si>
  <si>
    <t>交通及運輸設備租金</t>
  </si>
  <si>
    <r>
      <t>平　</t>
    </r>
    <r>
      <rPr>
        <sz val="12"/>
        <rFont val="Times New Roman"/>
        <family val="1"/>
      </rPr>
      <t xml:space="preserve"> </t>
    </r>
    <r>
      <rPr>
        <sz val="12"/>
        <rFont val="標楷體"/>
        <family val="4"/>
        <charset val="136"/>
      </rPr>
      <t>　均單位成本</t>
    </r>
    <r>
      <rPr>
        <sz val="12"/>
        <rFont val="Times New Roman"/>
        <family val="1"/>
      </rPr>
      <t>(</t>
    </r>
    <r>
      <rPr>
        <sz val="12"/>
        <rFont val="標楷體"/>
        <family val="4"/>
        <charset val="136"/>
      </rPr>
      <t>元</t>
    </r>
    <r>
      <rPr>
        <sz val="12"/>
        <rFont val="Times New Roman"/>
        <family val="1"/>
      </rPr>
      <t>)</t>
    </r>
  </si>
  <si>
    <r>
      <t>平　　　</t>
    </r>
    <r>
      <rPr>
        <sz val="12"/>
        <rFont val="Times New Roman"/>
        <family val="1"/>
      </rPr>
      <t xml:space="preserve"> </t>
    </r>
    <r>
      <rPr>
        <sz val="12"/>
        <rFont val="標楷體"/>
        <family val="4"/>
        <charset val="136"/>
      </rPr>
      <t>均單</t>
    </r>
    <r>
      <rPr>
        <sz val="12"/>
        <rFont val="Times New Roman"/>
        <family val="1"/>
      </rPr>
      <t xml:space="preserve"> </t>
    </r>
    <r>
      <rPr>
        <sz val="12"/>
        <rFont val="標楷體"/>
        <family val="4"/>
        <charset val="136"/>
      </rPr>
      <t>位</t>
    </r>
    <r>
      <rPr>
        <sz val="12"/>
        <rFont val="Times New Roman"/>
        <family val="1"/>
      </rPr>
      <t xml:space="preserve"> </t>
    </r>
    <r>
      <rPr>
        <sz val="12"/>
        <rFont val="標楷體"/>
        <family val="4"/>
        <charset val="136"/>
      </rPr>
      <t>成</t>
    </r>
    <r>
      <rPr>
        <sz val="12"/>
        <rFont val="Times New Roman"/>
        <family val="1"/>
      </rPr>
      <t xml:space="preserve"> </t>
    </r>
    <r>
      <rPr>
        <sz val="12"/>
        <rFont val="標楷體"/>
        <family val="4"/>
        <charset val="136"/>
      </rPr>
      <t>本</t>
    </r>
    <r>
      <rPr>
        <sz val="12"/>
        <rFont val="Times New Roman"/>
        <family val="1"/>
      </rPr>
      <t xml:space="preserve"> (</t>
    </r>
    <r>
      <rPr>
        <sz val="12"/>
        <rFont val="標楷體"/>
        <family val="4"/>
        <charset val="136"/>
      </rPr>
      <t>元</t>
    </r>
    <r>
      <rPr>
        <sz val="12"/>
        <rFont val="Times New Roman"/>
        <family val="1"/>
      </rPr>
      <t>)</t>
    </r>
  </si>
  <si>
    <r>
      <t>平　　　均單</t>
    </r>
    <r>
      <rPr>
        <sz val="12"/>
        <rFont val="Times New Roman"/>
        <family val="1"/>
      </rPr>
      <t xml:space="preserve"> </t>
    </r>
    <r>
      <rPr>
        <sz val="12"/>
        <rFont val="標楷體"/>
        <family val="4"/>
        <charset val="136"/>
      </rPr>
      <t>位</t>
    </r>
    <r>
      <rPr>
        <sz val="12"/>
        <rFont val="Times New Roman"/>
        <family val="1"/>
      </rPr>
      <t xml:space="preserve"> </t>
    </r>
    <r>
      <rPr>
        <sz val="12"/>
        <rFont val="標楷體"/>
        <family val="4"/>
        <charset val="136"/>
      </rPr>
      <t>成</t>
    </r>
    <r>
      <rPr>
        <sz val="12"/>
        <rFont val="Times New Roman"/>
        <family val="1"/>
      </rPr>
      <t xml:space="preserve"> </t>
    </r>
    <r>
      <rPr>
        <sz val="12"/>
        <rFont val="標楷體"/>
        <family val="4"/>
        <charset val="136"/>
      </rPr>
      <t>本</t>
    </r>
    <r>
      <rPr>
        <sz val="12"/>
        <rFont val="Times New Roman"/>
        <family val="1"/>
      </rPr>
      <t>(</t>
    </r>
    <r>
      <rPr>
        <sz val="12"/>
        <rFont val="標楷體"/>
        <family val="4"/>
        <charset val="136"/>
      </rPr>
      <t>元</t>
    </r>
    <r>
      <rPr>
        <sz val="12"/>
        <rFont val="Times New Roman"/>
        <family val="1"/>
      </rPr>
      <t>)</t>
    </r>
  </si>
  <si>
    <t>　　　　　單位：新臺幣千元</t>
    <phoneticPr fontId="37" type="noConversion"/>
  </si>
  <si>
    <t>管理及總務費用明細表</t>
  </si>
  <si>
    <t xml:space="preserve">                                         </t>
  </si>
  <si>
    <t>科目及業務計畫項目</t>
  </si>
  <si>
    <t>51A11</t>
  </si>
  <si>
    <t>51A111</t>
  </si>
  <si>
    <t>51A112</t>
  </si>
  <si>
    <t>51A113</t>
  </si>
  <si>
    <t>51A115</t>
  </si>
  <si>
    <t>51A116</t>
  </si>
  <si>
    <t>51A117</t>
  </si>
  <si>
    <t>51A118</t>
  </si>
  <si>
    <t>51A119</t>
  </si>
  <si>
    <t>51A12</t>
  </si>
  <si>
    <t>51A121</t>
  </si>
  <si>
    <t>51A122</t>
  </si>
  <si>
    <t>51A123</t>
  </si>
  <si>
    <t>51A124</t>
  </si>
  <si>
    <t>51A125</t>
  </si>
  <si>
    <t>51A126</t>
  </si>
  <si>
    <t>51A127</t>
  </si>
  <si>
    <r>
      <t>5</t>
    </r>
    <r>
      <rPr>
        <b/>
        <sz val="18"/>
        <rFont val="標楷體"/>
        <family val="4"/>
        <charset val="136"/>
      </rPr>
      <t>年來主要營運項目分析表</t>
    </r>
    <phoneticPr fontId="14" type="noConversion"/>
  </si>
  <si>
    <t>51A128</t>
  </si>
  <si>
    <t>51A129</t>
  </si>
  <si>
    <t>51A13</t>
  </si>
  <si>
    <t>51A131</t>
  </si>
  <si>
    <t>51A132</t>
  </si>
  <si>
    <t>51A14</t>
  </si>
  <si>
    <t>51A141</t>
  </si>
  <si>
    <t>51A142</t>
  </si>
  <si>
    <t>51A143</t>
  </si>
  <si>
    <t>51A144</t>
  </si>
  <si>
    <t>51A145</t>
  </si>
  <si>
    <t>51A15</t>
  </si>
  <si>
    <t>51A151</t>
  </si>
  <si>
    <t>51A15A</t>
  </si>
  <si>
    <t>51A16</t>
  </si>
  <si>
    <t>51A165</t>
  </si>
  <si>
    <t>51A168</t>
  </si>
  <si>
    <t>51A17</t>
  </si>
  <si>
    <t>51A171</t>
  </si>
  <si>
    <t>51A173</t>
  </si>
  <si>
    <t>51A175</t>
  </si>
  <si>
    <t>單位：新臺幣千元</t>
    <phoneticPr fontId="14" type="noConversion"/>
  </si>
  <si>
    <t>基金數額增減明細表</t>
    <phoneticPr fontId="37" type="noConversion"/>
  </si>
  <si>
    <t>說明</t>
    <phoneticPr fontId="37" type="noConversion"/>
  </si>
  <si>
    <t>期初基金數額</t>
    <phoneticPr fontId="37" type="noConversion"/>
  </si>
  <si>
    <t>國立臺灣大學附設醫院作業基金（合併）</t>
    <phoneticPr fontId="37" type="noConversion"/>
  </si>
  <si>
    <t>減少投資、長期應收款、貸墊款及準備金</t>
    <phoneticPr fontId="14" type="noConversion"/>
  </si>
  <si>
    <t>其他業務外費用</t>
    <phoneticPr fontId="14" type="noConversion"/>
  </si>
  <si>
    <t>金額</t>
    <phoneticPr fontId="14" type="noConversion"/>
  </si>
  <si>
    <t>上年度預算數</t>
    <phoneticPr fontId="14" type="noConversion"/>
  </si>
  <si>
    <t>本年度預算數</t>
    <phoneticPr fontId="14" type="noConversion"/>
  </si>
  <si>
    <r>
      <t xml:space="preserve">    </t>
    </r>
    <r>
      <rPr>
        <u/>
        <sz val="14"/>
        <rFont val="標楷體"/>
        <family val="4"/>
        <charset val="136"/>
      </rPr>
      <t>國立臺灣大學附設醫院作業基金</t>
    </r>
    <r>
      <rPr>
        <u/>
        <sz val="14"/>
        <rFont val="Times New Roman"/>
        <family val="1"/>
      </rPr>
      <t>(</t>
    </r>
    <r>
      <rPr>
        <u/>
        <sz val="14"/>
        <rFont val="標楷體"/>
        <family val="4"/>
        <charset val="136"/>
      </rPr>
      <t>合併</t>
    </r>
    <r>
      <rPr>
        <u/>
        <sz val="14"/>
        <rFont val="Times New Roman"/>
        <family val="1"/>
      </rPr>
      <t>)</t>
    </r>
    <phoneticPr fontId="14" type="noConversion"/>
  </si>
  <si>
    <r>
      <t xml:space="preserve">          </t>
    </r>
    <r>
      <rPr>
        <b/>
        <sz val="18"/>
        <rFont val="標楷體"/>
        <family val="4"/>
        <charset val="136"/>
      </rPr>
      <t>業務外費用明細表</t>
    </r>
    <phoneticPr fontId="14" type="noConversion"/>
  </si>
  <si>
    <t>房屋及
建築</t>
  </si>
  <si>
    <t>機械及
設備</t>
  </si>
  <si>
    <t>什項
設備</t>
  </si>
  <si>
    <t>前年度決算資產原值</t>
  </si>
  <si>
    <t>資產重估增值額</t>
  </si>
  <si>
    <t>本年度應提折舊額</t>
  </si>
  <si>
    <t>帳面價值</t>
  </si>
  <si>
    <t>淨額</t>
  </si>
  <si>
    <t>其他資產</t>
  </si>
  <si>
    <t>資產報廢明細表</t>
  </si>
  <si>
    <t>報廢損失</t>
  </si>
  <si>
    <t>預計平衡表</t>
  </si>
  <si>
    <t>流動資產</t>
  </si>
  <si>
    <t>現金</t>
  </si>
  <si>
    <t>應收款項</t>
  </si>
  <si>
    <t>金額</t>
    <phoneticPr fontId="37" type="noConversion"/>
  </si>
  <si>
    <t>存貨</t>
  </si>
  <si>
    <t>預付款項</t>
  </si>
  <si>
    <t>短期貸墊款</t>
  </si>
  <si>
    <t>短絀、賠償與保險給付</t>
    <phoneticPr fontId="14" type="noConversion"/>
  </si>
  <si>
    <t>準備金</t>
  </si>
  <si>
    <t xml:space="preserve">  土地</t>
  </si>
  <si>
    <t>補辦預算明細表</t>
    <phoneticPr fontId="37" type="noConversion"/>
  </si>
  <si>
    <r>
      <t>國立臺灣大學附設醫院作業基金</t>
    </r>
    <r>
      <rPr>
        <u/>
        <sz val="14"/>
        <rFont val="Times New Roman"/>
        <family val="1"/>
      </rPr>
      <t>(</t>
    </r>
    <r>
      <rPr>
        <u/>
        <sz val="14"/>
        <rFont val="標楷體"/>
        <family val="4"/>
        <charset val="136"/>
      </rPr>
      <t>合併</t>
    </r>
    <r>
      <rPr>
        <u/>
        <sz val="14"/>
        <rFont val="Times New Roman"/>
        <family val="1"/>
      </rPr>
      <t>)</t>
    </r>
    <phoneticPr fontId="37" type="noConversion"/>
  </si>
  <si>
    <t>轉投資事業</t>
    <phoneticPr fontId="14" type="noConversion"/>
  </si>
  <si>
    <t>投資金額</t>
    <phoneticPr fontId="37" type="noConversion"/>
  </si>
  <si>
    <t>持股比例</t>
    <phoneticPr fontId="37" type="noConversion"/>
  </si>
  <si>
    <t>名稱</t>
    <phoneticPr fontId="14" type="noConversion"/>
  </si>
  <si>
    <t>年終實收
資本總額</t>
    <phoneticPr fontId="14" type="noConversion"/>
  </si>
  <si>
    <t>發行
股數</t>
    <phoneticPr fontId="14" type="noConversion"/>
  </si>
  <si>
    <t>以前年度
已投資</t>
    <phoneticPr fontId="14" type="noConversion"/>
  </si>
  <si>
    <t>本年度增減
投資</t>
    <phoneticPr fontId="14" type="noConversion"/>
  </si>
  <si>
    <t>投資淨額</t>
    <phoneticPr fontId="14" type="noConversion"/>
  </si>
  <si>
    <t>年終預計
持有股數</t>
    <phoneticPr fontId="37" type="noConversion"/>
  </si>
  <si>
    <t>本年度預算</t>
    <phoneticPr fontId="37" type="noConversion"/>
  </si>
  <si>
    <t>上年度預算總額</t>
    <phoneticPr fontId="37" type="noConversion"/>
  </si>
  <si>
    <t>前年度決算總額</t>
    <phoneticPr fontId="37" type="noConversion"/>
  </si>
  <si>
    <t>每股(元)</t>
    <phoneticPr fontId="14" type="noConversion"/>
  </si>
  <si>
    <t>總額</t>
    <phoneticPr fontId="14" type="noConversion"/>
  </si>
  <si>
    <t>啟鼎生物科技股份有限公司(未上市)</t>
    <phoneticPr fontId="14" type="noConversion"/>
  </si>
  <si>
    <t>增購及汰舊換新管理用公務車輛明細表</t>
    <phoneticPr fontId="37" type="noConversion"/>
  </si>
  <si>
    <t>汰舊換新部分</t>
    <phoneticPr fontId="14" type="noConversion"/>
  </si>
  <si>
    <t>說明</t>
    <phoneticPr fontId="14" type="noConversion"/>
  </si>
  <si>
    <t>數量</t>
    <phoneticPr fontId="14" type="noConversion"/>
  </si>
  <si>
    <t>資遣費</t>
    <phoneticPr fontId="14" type="noConversion"/>
  </si>
  <si>
    <r>
      <t>績</t>
    </r>
    <r>
      <rPr>
        <sz val="12"/>
        <color theme="1"/>
        <rFont val="Times New Roman"/>
        <family val="1"/>
      </rPr>
      <t xml:space="preserve">  </t>
    </r>
    <r>
      <rPr>
        <sz val="12"/>
        <color theme="1"/>
        <rFont val="標楷體"/>
        <family val="4"/>
        <charset val="136"/>
      </rPr>
      <t>效</t>
    </r>
    <r>
      <rPr>
        <sz val="12"/>
        <color theme="1"/>
        <rFont val="Times New Roman"/>
        <family val="1"/>
      </rPr>
      <t xml:space="preserve">  
</t>
    </r>
    <r>
      <rPr>
        <sz val="12"/>
        <color theme="1"/>
        <rFont val="標楷體"/>
        <family val="4"/>
        <charset val="136"/>
      </rPr>
      <t>獎</t>
    </r>
    <r>
      <rPr>
        <sz val="12"/>
        <color theme="1"/>
        <rFont val="Times New Roman"/>
        <family val="1"/>
      </rPr>
      <t xml:space="preserve">  </t>
    </r>
    <r>
      <rPr>
        <sz val="12"/>
        <color theme="1"/>
        <rFont val="標楷體"/>
        <family val="4"/>
        <charset val="136"/>
      </rPr>
      <t>金</t>
    </r>
    <phoneticPr fontId="14" type="noConversion"/>
  </si>
  <si>
    <t>分　擔
保險費</t>
    <phoneticPr fontId="14" type="noConversion"/>
  </si>
  <si>
    <t>其他業務成本</t>
    <phoneticPr fontId="14" type="noConversion"/>
  </si>
  <si>
    <t>雜項業務成本</t>
    <phoneticPr fontId="14" type="noConversion"/>
  </si>
  <si>
    <t>兼職顧問</t>
    <phoneticPr fontId="37" type="noConversion"/>
  </si>
  <si>
    <t>租賃權益
改良</t>
    <phoneticPr fontId="37" type="noConversion"/>
  </si>
  <si>
    <r>
      <t>國立臺灣大學附設醫院作業基金</t>
    </r>
    <r>
      <rPr>
        <u/>
        <sz val="16"/>
        <color theme="1"/>
        <rFont val="Times New Roman"/>
        <family val="1"/>
      </rPr>
      <t>(</t>
    </r>
    <r>
      <rPr>
        <u/>
        <sz val="16"/>
        <color theme="1"/>
        <rFont val="標楷體"/>
        <family val="4"/>
        <charset val="136"/>
      </rPr>
      <t>合併</t>
    </r>
    <r>
      <rPr>
        <u/>
        <sz val="16"/>
        <color theme="1"/>
        <rFont val="Times New Roman"/>
        <family val="1"/>
      </rPr>
      <t>)</t>
    </r>
    <phoneticPr fontId="14" type="noConversion"/>
  </si>
  <si>
    <t>一、</t>
    <phoneticPr fontId="14" type="noConversion"/>
  </si>
  <si>
    <t>二、</t>
    <phoneticPr fontId="14" type="noConversion"/>
  </si>
  <si>
    <t>check</t>
    <phoneticPr fontId="14" type="noConversion"/>
  </si>
  <si>
    <t>　受贈收入</t>
    <phoneticPr fontId="14" type="noConversion"/>
  </si>
  <si>
    <t>兌換短絀</t>
    <phoneticPr fontId="14" type="noConversion"/>
  </si>
  <si>
    <t>各項短絀</t>
    <phoneticPr fontId="14" type="noConversion"/>
  </si>
  <si>
    <t>業務外費用</t>
    <phoneticPr fontId="14" type="noConversion"/>
  </si>
  <si>
    <t>其他</t>
    <phoneticPr fontId="14" type="noConversion"/>
  </si>
  <si>
    <t>國立臺灣大學附設</t>
  </si>
  <si>
    <t>中華民國</t>
  </si>
  <si>
    <t>國立臺灣大學附設</t>
    <phoneticPr fontId="14" type="noConversion"/>
  </si>
  <si>
    <t>備註：</t>
    <phoneticPr fontId="37" type="noConversion"/>
  </si>
  <si>
    <t>受贈供學術研究或其他用途之收入。</t>
    <phoneticPr fontId="14" type="noConversion"/>
  </si>
  <si>
    <t>投資活動之現金流量</t>
    <phoneticPr fontId="14" type="noConversion"/>
  </si>
  <si>
    <t>增加投資、長期應收款、貸墊款及準備金</t>
    <phoneticPr fontId="14" type="noConversion"/>
  </si>
  <si>
    <t>國立臺灣大學附設醫院作業基金(合併)</t>
    <phoneticPr fontId="14" type="noConversion"/>
  </si>
  <si>
    <t>明細表</t>
  </si>
  <si>
    <r>
      <t xml:space="preserve">      </t>
    </r>
    <r>
      <rPr>
        <b/>
        <sz val="18"/>
        <rFont val="標楷體"/>
        <family val="4"/>
        <charset val="136"/>
      </rPr>
      <t/>
    </r>
    <phoneticPr fontId="14" type="noConversion"/>
  </si>
  <si>
    <t>醫療成本</t>
    <phoneticPr fontId="14" type="noConversion"/>
  </si>
  <si>
    <t>中華民國</t>
    <phoneticPr fontId="14" type="noConversion"/>
  </si>
  <si>
    <t>醫院作業基金(合併)</t>
  </si>
  <si>
    <r>
      <rPr>
        <u/>
        <sz val="14"/>
        <rFont val="標楷體"/>
        <family val="4"/>
        <charset val="136"/>
      </rPr>
      <t>國立臺灣大學附設</t>
    </r>
    <r>
      <rPr>
        <u/>
        <sz val="14"/>
        <rFont val="Times New Roman"/>
        <family val="1"/>
      </rPr>
      <t/>
    </r>
    <phoneticPr fontId="14" type="noConversion"/>
  </si>
  <si>
    <t>醫院作業基金(合併)</t>
    <phoneticPr fontId="14" type="noConversion"/>
  </si>
  <si>
    <t>中華民國</t>
    <phoneticPr fontId="14" type="noConversion"/>
  </si>
  <si>
    <t xml:space="preserve"> 國立臺灣大學附設</t>
  </si>
  <si>
    <t>前   年   度
決   算   數</t>
    <phoneticPr fontId="14" type="noConversion"/>
  </si>
  <si>
    <r>
      <t>上　</t>
    </r>
    <r>
      <rPr>
        <sz val="12"/>
        <rFont val="Times New Roman"/>
        <family val="1"/>
      </rPr>
      <t xml:space="preserve"> </t>
    </r>
    <r>
      <rPr>
        <sz val="12"/>
        <rFont val="標楷體"/>
        <family val="4"/>
        <charset val="136"/>
      </rPr>
      <t>年</t>
    </r>
    <r>
      <rPr>
        <sz val="12"/>
        <rFont val="Times New Roman"/>
        <family val="1"/>
      </rPr>
      <t xml:space="preserve">   </t>
    </r>
    <r>
      <rPr>
        <sz val="12"/>
        <rFont val="標楷體"/>
        <family val="4"/>
        <charset val="136"/>
      </rPr>
      <t>度
預　算　數</t>
    </r>
    <phoneticPr fontId="14" type="noConversion"/>
  </si>
  <si>
    <r>
      <t xml:space="preserve">               </t>
    </r>
    <r>
      <rPr>
        <u/>
        <sz val="14"/>
        <rFont val="Times New Roman"/>
        <family val="1"/>
      </rPr>
      <t xml:space="preserve">   </t>
    </r>
    <r>
      <rPr>
        <u/>
        <sz val="14"/>
        <rFont val="標楷體"/>
        <family val="4"/>
        <charset val="136"/>
      </rPr>
      <t/>
    </r>
    <phoneticPr fontId="14" type="noConversion"/>
  </si>
  <si>
    <t>彙計表</t>
  </si>
  <si>
    <t>各項費用</t>
  </si>
  <si>
    <t xml:space="preserve">  </t>
    <phoneticPr fontId="14" type="noConversion"/>
  </si>
  <si>
    <r>
      <rPr>
        <u/>
        <sz val="16"/>
        <rFont val="標楷體"/>
        <family val="4"/>
        <charset val="136"/>
      </rPr>
      <t>國立臺灣大學附設醫院作業基金</t>
    </r>
    <r>
      <rPr>
        <u/>
        <sz val="16"/>
        <rFont val="Times New Roman"/>
        <family val="1"/>
      </rPr>
      <t>(</t>
    </r>
    <r>
      <rPr>
        <u/>
        <sz val="16"/>
        <rFont val="標楷體"/>
        <family val="4"/>
        <charset val="136"/>
      </rPr>
      <t>合併</t>
    </r>
    <r>
      <rPr>
        <u/>
        <sz val="16"/>
        <rFont val="Times New Roman"/>
        <family val="1"/>
      </rPr>
      <t>)</t>
    </r>
    <phoneticPr fontId="14" type="noConversion"/>
  </si>
  <si>
    <r>
      <rPr>
        <sz val="12"/>
        <rFont val="標楷體"/>
        <family val="4"/>
        <charset val="136"/>
      </rPr>
      <t>單位：新臺幣千元</t>
    </r>
  </si>
  <si>
    <r>
      <rPr>
        <sz val="12"/>
        <rFont val="標楷體"/>
        <family val="4"/>
        <charset val="136"/>
      </rPr>
      <t>科目</t>
    </r>
  </si>
  <si>
    <r>
      <rPr>
        <sz val="12"/>
        <rFont val="標楷體"/>
        <family val="4"/>
        <charset val="136"/>
      </rPr>
      <t>本年度預算數</t>
    </r>
  </si>
  <si>
    <r>
      <rPr>
        <sz val="12"/>
        <rFont val="標楷體"/>
        <family val="4"/>
        <charset val="136"/>
      </rPr>
      <t>上年度預算數</t>
    </r>
  </si>
  <si>
    <r>
      <rPr>
        <sz val="12"/>
        <rFont val="標楷體"/>
        <family val="4"/>
        <charset val="136"/>
      </rPr>
      <t>金額</t>
    </r>
  </si>
  <si>
    <r>
      <rPr>
        <sz val="12"/>
        <rFont val="標楷體"/>
        <family val="4"/>
        <charset val="136"/>
      </rPr>
      <t>％</t>
    </r>
  </si>
  <si>
    <r>
      <rPr>
        <sz val="12.5"/>
        <rFont val="標楷體"/>
        <family val="4"/>
        <charset val="136"/>
      </rPr>
      <t>業務收入</t>
    </r>
  </si>
  <si>
    <r>
      <rPr>
        <sz val="12"/>
        <rFont val="標楷體"/>
        <family val="4"/>
        <charset val="136"/>
      </rPr>
      <t>醫療收入</t>
    </r>
  </si>
  <si>
    <r>
      <rPr>
        <sz val="12"/>
        <rFont val="標楷體"/>
        <family val="4"/>
        <charset val="136"/>
      </rPr>
      <t>門診醫療收入</t>
    </r>
  </si>
  <si>
    <r>
      <rPr>
        <sz val="12"/>
        <rFont val="標楷體"/>
        <family val="4"/>
        <charset val="136"/>
      </rPr>
      <t>住院醫療收入</t>
    </r>
  </si>
  <si>
    <r>
      <rPr>
        <sz val="12"/>
        <rFont val="標楷體"/>
        <family val="4"/>
        <charset val="136"/>
      </rPr>
      <t>其他醫療收入</t>
    </r>
  </si>
  <si>
    <r>
      <rPr>
        <sz val="12"/>
        <rFont val="標楷體"/>
        <family val="4"/>
        <charset val="136"/>
      </rPr>
      <t>其他業務收入</t>
    </r>
  </si>
  <si>
    <r>
      <rPr>
        <sz val="12"/>
        <rFont val="標楷體"/>
        <family val="4"/>
        <charset val="136"/>
      </rPr>
      <t>臨床教學研究補助收入</t>
    </r>
  </si>
  <si>
    <r>
      <rPr>
        <sz val="12"/>
        <rFont val="標楷體"/>
        <family val="4"/>
        <charset val="136"/>
      </rPr>
      <t>其他補助收入</t>
    </r>
  </si>
  <si>
    <r>
      <rPr>
        <sz val="12"/>
        <rFont val="標楷體"/>
        <family val="4"/>
        <charset val="136"/>
      </rPr>
      <t>雜項業務收入</t>
    </r>
  </si>
  <si>
    <r>
      <rPr>
        <sz val="12.5"/>
        <rFont val="標楷體"/>
        <family val="4"/>
        <charset val="136"/>
      </rPr>
      <t>業務成本與費用</t>
    </r>
  </si>
  <si>
    <r>
      <rPr>
        <sz val="12"/>
        <rFont val="標楷體"/>
        <family val="4"/>
        <charset val="136"/>
      </rPr>
      <t>教學成本</t>
    </r>
  </si>
  <si>
    <r>
      <rPr>
        <sz val="12"/>
        <rFont val="標楷體"/>
        <family val="4"/>
        <charset val="136"/>
      </rPr>
      <t>教學研究及訓輔
成本</t>
    </r>
    <phoneticPr fontId="14" type="noConversion"/>
  </si>
  <si>
    <r>
      <rPr>
        <sz val="12"/>
        <rFont val="標楷體"/>
        <family val="4"/>
        <charset val="136"/>
      </rPr>
      <t>醫療成本</t>
    </r>
  </si>
  <si>
    <r>
      <rPr>
        <sz val="12"/>
        <rFont val="標楷體"/>
        <family val="4"/>
        <charset val="136"/>
      </rPr>
      <t>門診醫療成本</t>
    </r>
  </si>
  <si>
    <r>
      <rPr>
        <sz val="12"/>
        <rFont val="標楷體"/>
        <family val="4"/>
        <charset val="136"/>
      </rPr>
      <t>住院醫療成本</t>
    </r>
  </si>
  <si>
    <r>
      <rPr>
        <sz val="12"/>
        <rFont val="標楷體"/>
        <family val="4"/>
        <charset val="136"/>
      </rPr>
      <t>其他醫療成本</t>
    </r>
  </si>
  <si>
    <r>
      <rPr>
        <sz val="12"/>
        <rFont val="標楷體"/>
        <family val="4"/>
        <charset val="136"/>
      </rPr>
      <t>其他業務成本</t>
    </r>
    <phoneticPr fontId="14" type="noConversion"/>
  </si>
  <si>
    <r>
      <rPr>
        <sz val="12"/>
        <rFont val="標楷體"/>
        <family val="4"/>
        <charset val="136"/>
      </rPr>
      <t>雜項業務成本</t>
    </r>
    <phoneticPr fontId="14" type="noConversion"/>
  </si>
  <si>
    <r>
      <rPr>
        <sz val="12"/>
        <rFont val="標楷體"/>
        <family val="4"/>
        <charset val="136"/>
      </rPr>
      <t>管理及總務費用</t>
    </r>
  </si>
  <si>
    <r>
      <rPr>
        <sz val="12"/>
        <rFont val="標楷體"/>
        <family val="4"/>
        <charset val="136"/>
      </rPr>
      <t>管理費用及總務
費用</t>
    </r>
    <phoneticPr fontId="14" type="noConversion"/>
  </si>
  <si>
    <r>
      <rPr>
        <sz val="12.5"/>
        <rFont val="標楷體"/>
        <family val="4"/>
        <charset val="136"/>
      </rPr>
      <t>業務外收入</t>
    </r>
  </si>
  <si>
    <r>
      <rPr>
        <sz val="12"/>
        <rFont val="標楷體"/>
        <family val="4"/>
        <charset val="136"/>
      </rPr>
      <t>財務收入</t>
    </r>
  </si>
  <si>
    <r>
      <rPr>
        <sz val="12"/>
        <rFont val="標楷體"/>
        <family val="4"/>
        <charset val="136"/>
      </rPr>
      <t>利息收入</t>
    </r>
  </si>
  <si>
    <r>
      <rPr>
        <sz val="12"/>
        <rFont val="標楷體"/>
        <family val="4"/>
        <charset val="136"/>
      </rPr>
      <t>其他業務外收入</t>
    </r>
  </si>
  <si>
    <r>
      <rPr>
        <sz val="12"/>
        <rFont val="標楷體"/>
        <family val="4"/>
        <charset val="136"/>
      </rPr>
      <t>資產使用及權利金收入</t>
    </r>
  </si>
  <si>
    <r>
      <rPr>
        <sz val="12"/>
        <rFont val="標楷體"/>
        <family val="4"/>
        <charset val="136"/>
      </rPr>
      <t>賠</t>
    </r>
    <r>
      <rPr>
        <sz val="12"/>
        <rFont val="Times New Roman"/>
        <family val="1"/>
      </rPr>
      <t>(</t>
    </r>
    <r>
      <rPr>
        <sz val="12"/>
        <rFont val="標楷體"/>
        <family val="4"/>
        <charset val="136"/>
      </rPr>
      <t>補</t>
    </r>
    <r>
      <rPr>
        <sz val="12"/>
        <rFont val="Times New Roman"/>
        <family val="1"/>
      </rPr>
      <t>)</t>
    </r>
    <r>
      <rPr>
        <sz val="12"/>
        <rFont val="標楷體"/>
        <family val="4"/>
        <charset val="136"/>
      </rPr>
      <t>償收入</t>
    </r>
  </si>
  <si>
    <r>
      <rPr>
        <sz val="12"/>
        <rFont val="標楷體"/>
        <family val="4"/>
        <charset val="136"/>
      </rPr>
      <t>雜項收入</t>
    </r>
  </si>
  <si>
    <r>
      <rPr>
        <sz val="12.5"/>
        <rFont val="標楷體"/>
        <family val="4"/>
        <charset val="136"/>
      </rPr>
      <t>業務外費用</t>
    </r>
  </si>
  <si>
    <r>
      <rPr>
        <sz val="12"/>
        <rFont val="標楷體"/>
        <family val="4"/>
        <charset val="136"/>
      </rPr>
      <t>財務費用</t>
    </r>
    <phoneticPr fontId="14" type="noConversion"/>
  </si>
  <si>
    <r>
      <rPr>
        <sz val="12"/>
        <rFont val="標楷體"/>
        <family val="4"/>
        <charset val="136"/>
      </rPr>
      <t>兌換短絀</t>
    </r>
    <phoneticPr fontId="14" type="noConversion"/>
  </si>
  <si>
    <r>
      <rPr>
        <sz val="12"/>
        <rFont val="標楷體"/>
        <family val="4"/>
        <charset val="136"/>
      </rPr>
      <t>其他業務外費用</t>
    </r>
    <phoneticPr fontId="14" type="noConversion"/>
  </si>
  <si>
    <t>輛</t>
  </si>
  <si>
    <t>委辦及補助計畫購置固定資產且所有權歸委辦或補助單位5,000千元。</t>
    <phoneticPr fontId="14" type="noConversion"/>
  </si>
  <si>
    <t>一、</t>
    <phoneticPr fontId="14" type="noConversion"/>
  </si>
  <si>
    <t>二、</t>
    <phoneticPr fontId="11" type="noConversion"/>
  </si>
  <si>
    <t>三、</t>
    <phoneticPr fontId="11" type="noConversion"/>
  </si>
  <si>
    <t>三、</t>
    <phoneticPr fontId="14" type="noConversion"/>
  </si>
  <si>
    <t>　　</t>
    <phoneticPr fontId="37" type="noConversion"/>
  </si>
  <si>
    <t>備註：</t>
    <phoneticPr fontId="14" type="noConversion"/>
  </si>
  <si>
    <t>四、</t>
    <phoneticPr fontId="11" type="noConversion"/>
  </si>
  <si>
    <t>五、</t>
    <phoneticPr fontId="11" type="noConversion"/>
  </si>
  <si>
    <t xml:space="preserve">                    </t>
    <phoneticPr fontId="14" type="noConversion"/>
  </si>
  <si>
    <t>彙計表</t>
    <phoneticPr fontId="14" type="noConversion"/>
  </si>
  <si>
    <t>用人費用</t>
    <phoneticPr fontId="14" type="noConversion"/>
  </si>
  <si>
    <r>
      <t>考</t>
    </r>
    <r>
      <rPr>
        <sz val="12"/>
        <color theme="1"/>
        <rFont val="Times New Roman"/>
        <family val="1"/>
      </rPr>
      <t xml:space="preserve">  </t>
    </r>
    <r>
      <rPr>
        <sz val="12"/>
        <color theme="1"/>
        <rFont val="標楷體"/>
        <family val="4"/>
        <charset val="136"/>
      </rPr>
      <t>績
獎</t>
    </r>
    <r>
      <rPr>
        <sz val="12"/>
        <color theme="1"/>
        <rFont val="Times New Roman"/>
        <family val="1"/>
      </rPr>
      <t xml:space="preserve">  </t>
    </r>
    <r>
      <rPr>
        <sz val="12"/>
        <color theme="1"/>
        <rFont val="標楷體"/>
        <family val="4"/>
        <charset val="136"/>
      </rPr>
      <t>金</t>
    </r>
    <phoneticPr fontId="14" type="noConversion"/>
  </si>
  <si>
    <t>已  提
折舊額</t>
    <phoneticPr fontId="14" type="noConversion"/>
  </si>
  <si>
    <r>
      <t>成</t>
    </r>
    <r>
      <rPr>
        <sz val="12"/>
        <color theme="1"/>
        <rFont val="Times New Roman"/>
        <family val="1"/>
      </rPr>
      <t xml:space="preserve">  </t>
    </r>
    <r>
      <rPr>
        <sz val="12"/>
        <color theme="1"/>
        <rFont val="標楷體"/>
        <family val="4"/>
        <charset val="136"/>
      </rPr>
      <t>本</t>
    </r>
    <r>
      <rPr>
        <sz val="12"/>
        <color theme="1"/>
        <rFont val="Times New Roman"/>
        <family val="1"/>
      </rPr>
      <t xml:space="preserve">  </t>
    </r>
    <r>
      <rPr>
        <sz val="12"/>
        <color theme="1"/>
        <rFont val="標楷體"/>
        <family val="4"/>
        <charset val="136"/>
      </rPr>
      <t>或
重估價值</t>
    </r>
    <phoneticPr fontId="14" type="noConversion"/>
  </si>
  <si>
    <t>及其餘絀明細表</t>
  </si>
  <si>
    <t>資金轉投資</t>
  </si>
  <si>
    <t>醫院作業基金（合併）</t>
  </si>
  <si>
    <t>收支餘絀預計表</t>
    <phoneticPr fontId="14" type="noConversion"/>
  </si>
  <si>
    <t>調整項目</t>
    <phoneticPr fontId="14" type="noConversion"/>
  </si>
  <si>
    <t xml:space="preserve">  醫療折讓</t>
    <phoneticPr fontId="14" type="noConversion"/>
  </si>
  <si>
    <t xml:space="preserve">  醫療優待免費</t>
    <phoneticPr fontId="14" type="noConversion"/>
  </si>
  <si>
    <t>醫療折讓</t>
    <phoneticPr fontId="14" type="noConversion"/>
  </si>
  <si>
    <t>醫療優待免費</t>
    <phoneticPr fontId="14" type="noConversion"/>
  </si>
  <si>
    <t>業務賸餘（短絀）</t>
    <phoneticPr fontId="14" type="noConversion"/>
  </si>
  <si>
    <t>業務外賸餘（短絀）</t>
    <phoneticPr fontId="14" type="noConversion"/>
  </si>
  <si>
    <t>本期賸餘（短絀）</t>
    <phoneticPr fontId="14" type="noConversion"/>
  </si>
  <si>
    <t>實習代訓收入、醫護人員實務訓練費收入及支援其他醫療機構辦理醫療業務收入等。</t>
    <phoneticPr fontId="14" type="noConversion"/>
  </si>
  <si>
    <t>　違規罰款收入</t>
    <phoneticPr fontId="14" type="noConversion"/>
  </si>
  <si>
    <t>臨床試驗計畫經費收入、以前年度健保收入、分院員工餐廳收入等。</t>
    <phoneticPr fontId="14" type="noConversion"/>
  </si>
  <si>
    <t>不動產、廠房及設備</t>
    <phoneticPr fontId="14" type="noConversion"/>
  </si>
  <si>
    <t>投資性不動產</t>
    <phoneticPr fontId="14" type="noConversion"/>
  </si>
  <si>
    <t>上年度預計增減資產原值</t>
    <phoneticPr fontId="14" type="noConversion"/>
  </si>
  <si>
    <t>本年度預計增減資產原值</t>
    <phoneticPr fontId="14" type="noConversion"/>
  </si>
  <si>
    <t>合　　計</t>
    <phoneticPr fontId="14" type="noConversion"/>
  </si>
  <si>
    <t>其他業務外費用</t>
    <phoneticPr fontId="37" type="noConversion"/>
  </si>
  <si>
    <t>雜項費用</t>
    <phoneticPr fontId="37" type="noConversion"/>
  </si>
  <si>
    <t>工員</t>
    <phoneticPr fontId="37" type="noConversion"/>
  </si>
  <si>
    <r>
      <t>年</t>
    </r>
    <r>
      <rPr>
        <sz val="12"/>
        <color theme="1"/>
        <rFont val="Times New Roman"/>
        <family val="1"/>
      </rPr>
      <t xml:space="preserve">  </t>
    </r>
    <r>
      <rPr>
        <sz val="12"/>
        <color theme="1"/>
        <rFont val="標楷體"/>
        <family val="4"/>
        <charset val="136"/>
      </rPr>
      <t>終
獎</t>
    </r>
    <r>
      <rPr>
        <sz val="12"/>
        <color theme="1"/>
        <rFont val="Times New Roman"/>
        <family val="1"/>
      </rPr>
      <t xml:space="preserve">  </t>
    </r>
    <r>
      <rPr>
        <sz val="12"/>
        <color theme="1"/>
        <rFont val="標楷體"/>
        <family val="4"/>
        <charset val="136"/>
      </rPr>
      <t>金</t>
    </r>
    <phoneticPr fontId="14" type="noConversion"/>
  </si>
  <si>
    <t>聘僱人
員薪資</t>
    <phoneticPr fontId="14" type="noConversion"/>
  </si>
  <si>
    <r>
      <t>傷病</t>
    </r>
    <r>
      <rPr>
        <sz val="12"/>
        <color theme="1"/>
        <rFont val="Times New Roman"/>
        <family val="1"/>
      </rPr>
      <t xml:space="preserve">
</t>
    </r>
    <r>
      <rPr>
        <sz val="12"/>
        <color theme="1"/>
        <rFont val="標楷體"/>
        <family val="4"/>
        <charset val="136"/>
      </rPr>
      <t>醫藥費</t>
    </r>
    <phoneticPr fontId="14" type="noConversion"/>
  </si>
  <si>
    <r>
      <t>正</t>
    </r>
    <r>
      <rPr>
        <sz val="12"/>
        <color theme="1"/>
        <rFont val="標楷體"/>
        <family val="4"/>
        <charset val="136"/>
      </rPr>
      <t>式</t>
    </r>
    <r>
      <rPr>
        <sz val="12"/>
        <color theme="1"/>
        <rFont val="標楷體"/>
        <family val="4"/>
        <charset val="136"/>
      </rPr>
      <t>員
額</t>
    </r>
    <r>
      <rPr>
        <sz val="12"/>
        <color theme="1"/>
        <rFont val="標楷體"/>
        <family val="4"/>
        <charset val="136"/>
      </rPr>
      <t>薪</t>
    </r>
    <r>
      <rPr>
        <sz val="12"/>
        <color theme="1"/>
        <rFont val="標楷體"/>
        <family val="4"/>
        <charset val="136"/>
      </rPr>
      <t>資</t>
    </r>
    <phoneticPr fontId="14" type="noConversion"/>
  </si>
  <si>
    <r>
      <t>超</t>
    </r>
    <r>
      <rPr>
        <sz val="12"/>
        <color theme="1"/>
        <rFont val="標楷體"/>
        <family val="4"/>
        <charset val="136"/>
      </rPr>
      <t>時</t>
    </r>
    <r>
      <rPr>
        <sz val="12"/>
        <color theme="1"/>
        <rFont val="標楷體"/>
        <family val="4"/>
        <charset val="136"/>
      </rPr>
      <t>工
作</t>
    </r>
    <r>
      <rPr>
        <sz val="12"/>
        <color theme="1"/>
        <rFont val="標楷體"/>
        <family val="4"/>
        <charset val="136"/>
      </rPr>
      <t>報</t>
    </r>
    <r>
      <rPr>
        <sz val="12"/>
        <color theme="1"/>
        <rFont val="標楷體"/>
        <family val="4"/>
        <charset val="136"/>
      </rPr>
      <t>酬</t>
    </r>
    <phoneticPr fontId="14" type="noConversion"/>
  </si>
  <si>
    <t>利息股利之調整</t>
    <phoneticPr fontId="37" type="noConversion"/>
  </si>
  <si>
    <t>未計利息股利之本期賸餘(短絀)</t>
    <phoneticPr fontId="37" type="noConversion"/>
  </si>
  <si>
    <t>收取利息</t>
    <phoneticPr fontId="37" type="noConversion"/>
  </si>
  <si>
    <t>收取股利</t>
    <phoneticPr fontId="37" type="noConversion"/>
  </si>
  <si>
    <t>支付利息</t>
    <phoneticPr fontId="37" type="noConversion"/>
  </si>
  <si>
    <t>業務活動之淨現金流入(流出)</t>
    <phoneticPr fontId="37" type="noConversion"/>
  </si>
  <si>
    <t>減少投資性不動產</t>
    <phoneticPr fontId="37" type="noConversion"/>
  </si>
  <si>
    <t>減少生物資產－非流動</t>
    <phoneticPr fontId="37" type="noConversion"/>
  </si>
  <si>
    <t>108</t>
  </si>
  <si>
    <t>本年度(12月底)止資產總額</t>
    <phoneticPr fontId="14" type="noConversion"/>
  </si>
  <si>
    <r>
      <rPr>
        <sz val="12"/>
        <rFont val="標楷體"/>
        <family val="4"/>
        <charset val="136"/>
      </rPr>
      <t>違規罰款收入</t>
    </r>
    <phoneticPr fontId="14" type="noConversion"/>
  </si>
  <si>
    <r>
      <rPr>
        <sz val="12"/>
        <rFont val="標楷體"/>
        <family val="4"/>
        <charset val="136"/>
      </rPr>
      <t>受贈收入</t>
    </r>
  </si>
  <si>
    <r>
      <rPr>
        <sz val="12"/>
        <rFont val="標楷體"/>
        <family val="4"/>
        <charset val="136"/>
      </rPr>
      <t>業務收入</t>
    </r>
  </si>
  <si>
    <r>
      <rPr>
        <sz val="12"/>
        <rFont val="標楷體"/>
        <family val="4"/>
        <charset val="136"/>
      </rPr>
      <t>業務成本與費用</t>
    </r>
  </si>
  <si>
    <r>
      <rPr>
        <sz val="12"/>
        <rFont val="標楷體"/>
        <family val="4"/>
        <charset val="136"/>
      </rPr>
      <t>業務外收入</t>
    </r>
  </si>
  <si>
    <r>
      <rPr>
        <sz val="12"/>
        <rFont val="標楷體"/>
        <family val="4"/>
        <charset val="136"/>
      </rPr>
      <t>業務外費用</t>
    </r>
  </si>
  <si>
    <r>
      <rPr>
        <sz val="12"/>
        <rFont val="標楷體"/>
        <family val="4"/>
        <charset val="136"/>
      </rPr>
      <t>本期賸餘（短絀</t>
    </r>
    <r>
      <rPr>
        <sz val="12"/>
        <rFont val="Times New Roman"/>
        <family val="1"/>
      </rPr>
      <t>-</t>
    </r>
    <r>
      <rPr>
        <sz val="12"/>
        <rFont val="標楷體"/>
        <family val="4"/>
        <charset val="136"/>
      </rPr>
      <t>）</t>
    </r>
  </si>
  <si>
    <t>解繳公庫淨額</t>
    <phoneticPr fontId="14" type="noConversion"/>
  </si>
  <si>
    <t>增加投資性不動產</t>
    <phoneticPr fontId="37" type="noConversion"/>
  </si>
  <si>
    <t>增加生物資產－非流動</t>
    <phoneticPr fontId="37" type="noConversion"/>
  </si>
  <si>
    <t>增加無形資產及其他資產</t>
    <phoneticPr fontId="37" type="noConversion"/>
  </si>
  <si>
    <t>投資活動之淨現金流入(流出)</t>
    <phoneticPr fontId="37" type="noConversion"/>
  </si>
  <si>
    <t>籌資活動之現金流量</t>
    <phoneticPr fontId="37" type="noConversion"/>
  </si>
  <si>
    <t>增加短期債務、流動金融負債及其他負債</t>
    <phoneticPr fontId="37" type="noConversion"/>
  </si>
  <si>
    <t>其他籌資活動之現金流入</t>
    <phoneticPr fontId="37" type="noConversion"/>
  </si>
  <si>
    <t>減少短期債務、流動金融負債及其他負債</t>
    <phoneticPr fontId="37" type="noConversion"/>
  </si>
  <si>
    <t>其他籌資活動之現金流出</t>
    <phoneticPr fontId="37" type="noConversion"/>
  </si>
  <si>
    <t>籌資活動之淨現金流入(流出)</t>
    <phoneticPr fontId="37" type="noConversion"/>
  </si>
  <si>
    <t>匯率影響數</t>
    <phoneticPr fontId="37" type="noConversion"/>
  </si>
  <si>
    <t>現金及約當現金之淨增(淨減)</t>
    <phoneticPr fontId="37" type="noConversion"/>
  </si>
  <si>
    <t>不影響現金流量之投資及籌資活動：</t>
    <phoneticPr fontId="14" type="noConversion"/>
  </si>
  <si>
    <t>租金與利息</t>
    <phoneticPr fontId="14" type="noConversion"/>
  </si>
  <si>
    <t>不動產、廠房及設備折舊</t>
    <phoneticPr fontId="14" type="noConversion"/>
  </si>
  <si>
    <r>
      <t xml:space="preserve">   </t>
    </r>
    <r>
      <rPr>
        <sz val="12"/>
        <rFont val="標楷體"/>
        <family val="4"/>
        <charset val="136"/>
      </rPr>
      <t>地租及水租</t>
    </r>
    <phoneticPr fontId="14" type="noConversion"/>
  </si>
  <si>
    <t>利息</t>
    <phoneticPr fontId="14" type="noConversion"/>
  </si>
  <si>
    <t>修理保養及保固費</t>
    <phoneticPr fontId="14" type="noConversion"/>
  </si>
  <si>
    <t>保險費</t>
    <phoneticPr fontId="14" type="noConversion"/>
  </si>
  <si>
    <t>地租及水租</t>
    <phoneticPr fontId="14" type="noConversion"/>
  </si>
  <si>
    <t>房租</t>
    <phoneticPr fontId="14" type="noConversion"/>
  </si>
  <si>
    <t>機器租金</t>
    <phoneticPr fontId="14" type="noConversion"/>
  </si>
  <si>
    <r>
      <t xml:space="preserve">          </t>
    </r>
    <r>
      <rPr>
        <sz val="12"/>
        <rFont val="標楷體"/>
        <family val="4"/>
        <charset val="136"/>
      </rPr>
      <t>交通及運輸設備租金</t>
    </r>
    <phoneticPr fontId="14" type="noConversion"/>
  </si>
  <si>
    <t>什項設備租金</t>
    <phoneticPr fontId="14" type="noConversion"/>
  </si>
  <si>
    <t>折舊、折耗及攤銷</t>
    <phoneticPr fontId="14" type="noConversion"/>
  </si>
  <si>
    <t>短絀、賠償與保險給付</t>
    <phoneticPr fontId="14" type="noConversion"/>
  </si>
  <si>
    <t>項目</t>
    <phoneticPr fontId="14" type="noConversion"/>
  </si>
  <si>
    <t>不動產、廠房及設備</t>
    <phoneticPr fontId="14" type="noConversion"/>
  </si>
  <si>
    <t>投資性不動產</t>
    <phoneticPr fontId="14" type="noConversion"/>
  </si>
  <si>
    <t>小計</t>
    <phoneticPr fontId="14" type="noConversion"/>
  </si>
  <si>
    <t>一、專案計畫</t>
    <phoneticPr fontId="37" type="noConversion"/>
  </si>
  <si>
    <r>
      <t>(</t>
    </r>
    <r>
      <rPr>
        <sz val="13"/>
        <rFont val="標楷體"/>
        <family val="4"/>
        <charset val="136"/>
      </rPr>
      <t>一</t>
    </r>
    <r>
      <rPr>
        <sz val="13"/>
        <rFont val="Times New Roman"/>
        <family val="1"/>
      </rPr>
      <t>)</t>
    </r>
    <r>
      <rPr>
        <sz val="13"/>
        <rFont val="標楷體"/>
        <family val="4"/>
        <charset val="136"/>
      </rPr>
      <t>繼續計畫</t>
    </r>
    <phoneticPr fontId="37" type="noConversion"/>
  </si>
  <si>
    <r>
      <t>(</t>
    </r>
    <r>
      <rPr>
        <sz val="13"/>
        <rFont val="標楷體"/>
        <family val="4"/>
        <charset val="136"/>
      </rPr>
      <t>二</t>
    </r>
    <r>
      <rPr>
        <sz val="13"/>
        <rFont val="Times New Roman"/>
        <family val="1"/>
      </rPr>
      <t>)</t>
    </r>
    <r>
      <rPr>
        <sz val="13"/>
        <rFont val="標楷體"/>
        <family val="4"/>
        <charset val="136"/>
      </rPr>
      <t>新興計畫</t>
    </r>
    <phoneticPr fontId="37" type="noConversion"/>
  </si>
  <si>
    <t>二、一般建築及
    設備計畫</t>
    <phoneticPr fontId="37" type="noConversion"/>
  </si>
  <si>
    <t>悉由本院營運資金支應。</t>
    <phoneticPr fontId="14" type="noConversion"/>
  </si>
  <si>
    <t>加：</t>
    <phoneticPr fontId="37" type="noConversion"/>
  </si>
  <si>
    <r>
      <t xml:space="preserve">          </t>
    </r>
    <r>
      <rPr>
        <sz val="13"/>
        <rFont val="標楷體"/>
        <family val="4"/>
        <charset val="136"/>
      </rPr>
      <t>以前年度公積撥充</t>
    </r>
    <phoneticPr fontId="37" type="noConversion"/>
  </si>
  <si>
    <r>
      <t xml:space="preserve">          </t>
    </r>
    <r>
      <rPr>
        <sz val="13"/>
        <rFont val="標楷體"/>
        <family val="4"/>
        <charset val="136"/>
      </rPr>
      <t>賸餘撥充</t>
    </r>
    <phoneticPr fontId="37" type="noConversion"/>
  </si>
  <si>
    <r>
      <t xml:space="preserve">          </t>
    </r>
    <r>
      <rPr>
        <sz val="13"/>
        <rFont val="標楷體"/>
        <family val="4"/>
        <charset val="136"/>
      </rPr>
      <t>其他</t>
    </r>
    <phoneticPr fontId="37" type="noConversion"/>
  </si>
  <si>
    <t>減：</t>
    <phoneticPr fontId="37" type="noConversion"/>
  </si>
  <si>
    <r>
      <t xml:space="preserve">       </t>
    </r>
    <r>
      <rPr>
        <sz val="13"/>
        <rFont val="標楷體"/>
        <family val="4"/>
        <charset val="136"/>
      </rPr>
      <t>填補短絀</t>
    </r>
    <phoneticPr fontId="37" type="noConversion"/>
  </si>
  <si>
    <r>
      <t xml:space="preserve">       </t>
    </r>
    <r>
      <rPr>
        <sz val="13"/>
        <rFont val="標楷體"/>
        <family val="4"/>
        <charset val="136"/>
      </rPr>
      <t>折減基金繳庫</t>
    </r>
    <phoneticPr fontId="37" type="noConversion"/>
  </si>
  <si>
    <t>期末基金數額</t>
    <phoneticPr fontId="37" type="noConversion"/>
  </si>
  <si>
    <t>業務支出部分：</t>
    <phoneticPr fontId="14" type="noConversion"/>
  </si>
  <si>
    <r>
      <t xml:space="preserve">  </t>
    </r>
    <r>
      <rPr>
        <sz val="12"/>
        <rFont val="標楷體"/>
        <family val="4"/>
        <charset val="136"/>
      </rPr>
      <t>專任人員</t>
    </r>
    <phoneticPr fontId="14" type="noConversion"/>
  </si>
  <si>
    <r>
      <t xml:space="preserve">  </t>
    </r>
    <r>
      <rPr>
        <sz val="12"/>
        <rFont val="標楷體"/>
        <family val="4"/>
        <charset val="136"/>
      </rPr>
      <t>職員</t>
    </r>
    <phoneticPr fontId="14" type="noConversion"/>
  </si>
  <si>
    <r>
      <t xml:space="preserve">  </t>
    </r>
    <r>
      <rPr>
        <sz val="12"/>
        <rFont val="標楷體"/>
        <family val="4"/>
        <charset val="136"/>
      </rPr>
      <t>法警</t>
    </r>
    <phoneticPr fontId="14" type="noConversion"/>
  </si>
  <si>
    <r>
      <t xml:space="preserve">  </t>
    </r>
    <r>
      <rPr>
        <sz val="12"/>
        <rFont val="標楷體"/>
        <family val="4"/>
        <charset val="136"/>
      </rPr>
      <t>駐衛警</t>
    </r>
    <phoneticPr fontId="14" type="noConversion"/>
  </si>
  <si>
    <r>
      <t xml:space="preserve">  </t>
    </r>
    <r>
      <rPr>
        <sz val="12"/>
        <rFont val="標楷體"/>
        <family val="4"/>
        <charset val="136"/>
      </rPr>
      <t>技工</t>
    </r>
    <phoneticPr fontId="14" type="noConversion"/>
  </si>
  <si>
    <r>
      <t xml:space="preserve">  </t>
    </r>
    <r>
      <rPr>
        <sz val="12"/>
        <rFont val="標楷體"/>
        <family val="4"/>
        <charset val="136"/>
      </rPr>
      <t>工友</t>
    </r>
    <phoneticPr fontId="14" type="noConversion"/>
  </si>
  <si>
    <r>
      <t xml:space="preserve">  </t>
    </r>
    <r>
      <rPr>
        <sz val="12"/>
        <rFont val="標楷體"/>
        <family val="4"/>
        <charset val="136"/>
      </rPr>
      <t>駕駛</t>
    </r>
    <phoneticPr fontId="14" type="noConversion"/>
  </si>
  <si>
    <r>
      <t xml:space="preserve">  </t>
    </r>
    <r>
      <rPr>
        <sz val="12"/>
        <rFont val="標楷體"/>
        <family val="4"/>
        <charset val="136"/>
      </rPr>
      <t>聘用</t>
    </r>
    <phoneticPr fontId="14" type="noConversion"/>
  </si>
  <si>
    <r>
      <t xml:space="preserve">  </t>
    </r>
    <r>
      <rPr>
        <sz val="12"/>
        <rFont val="標楷體"/>
        <family val="4"/>
        <charset val="136"/>
      </rPr>
      <t>約僱</t>
    </r>
    <phoneticPr fontId="14" type="noConversion"/>
  </si>
  <si>
    <r>
      <t xml:space="preserve">  </t>
    </r>
    <r>
      <rPr>
        <sz val="12"/>
        <rFont val="標楷體"/>
        <family val="4"/>
        <charset val="136"/>
      </rPr>
      <t>管理會委員</t>
    </r>
    <phoneticPr fontId="14" type="noConversion"/>
  </si>
  <si>
    <r>
      <t xml:space="preserve">  </t>
    </r>
    <r>
      <rPr>
        <sz val="12"/>
        <rFont val="標楷體"/>
        <family val="4"/>
        <charset val="136"/>
      </rPr>
      <t>顧問人員</t>
    </r>
    <phoneticPr fontId="14" type="noConversion"/>
  </si>
  <si>
    <r>
      <t xml:space="preserve">  </t>
    </r>
    <r>
      <rPr>
        <sz val="12"/>
        <rFont val="標楷體"/>
        <family val="4"/>
        <charset val="136"/>
      </rPr>
      <t>兼任人員</t>
    </r>
    <phoneticPr fontId="14" type="noConversion"/>
  </si>
  <si>
    <t>小計</t>
    <phoneticPr fontId="14" type="noConversion"/>
  </si>
  <si>
    <t>加或減：存貨評價、盤餘絀、出售下</t>
    <phoneticPr fontId="14" type="noConversion"/>
  </si>
  <si>
    <t xml:space="preserve">        腳收入等與存貨相關之餘絀</t>
    <phoneticPr fontId="14" type="noConversion"/>
  </si>
  <si>
    <t>總計</t>
    <phoneticPr fontId="14" type="noConversion"/>
  </si>
  <si>
    <r>
      <t xml:space="preserve">      </t>
    </r>
    <r>
      <rPr>
        <sz val="12"/>
        <rFont val="標楷體"/>
        <family val="4"/>
        <charset val="136"/>
      </rPr>
      <t>交通及運輸設備租金</t>
    </r>
    <phoneticPr fontId="14" type="noConversion"/>
  </si>
  <si>
    <t>其他業務成本明細表</t>
    <phoneticPr fontId="14" type="noConversion"/>
  </si>
  <si>
    <t>正式員額薪資</t>
    <phoneticPr fontId="14" type="noConversion"/>
  </si>
  <si>
    <t>獎金</t>
    <phoneticPr fontId="14" type="noConversion"/>
  </si>
  <si>
    <t>使用材料費</t>
    <phoneticPr fontId="14" type="noConversion"/>
  </si>
  <si>
    <r>
      <t xml:space="preserve">  </t>
    </r>
    <r>
      <rPr>
        <sz val="12"/>
        <rFont val="標楷體"/>
        <family val="4"/>
        <charset val="136"/>
      </rPr>
      <t>短絀、賠償與保險給付</t>
    </r>
    <phoneticPr fontId="14" type="noConversion"/>
  </si>
  <si>
    <t>流動金融資產</t>
    <phoneticPr fontId="14" type="noConversion"/>
  </si>
  <si>
    <t>投資、長期應收款 、貸墊款及準備金</t>
    <phoneticPr fontId="14" type="noConversion"/>
  </si>
  <si>
    <t>非流動金融資產</t>
    <phoneticPr fontId="14" type="noConversion"/>
  </si>
  <si>
    <t xml:space="preserve">  土地改良物</t>
    <phoneticPr fontId="14" type="noConversion"/>
  </si>
  <si>
    <t>租賃權益改良</t>
    <phoneticPr fontId="14" type="noConversion"/>
  </si>
  <si>
    <t>遞延負債</t>
    <phoneticPr fontId="14" type="noConversion"/>
  </si>
  <si>
    <t>累積餘絀</t>
    <phoneticPr fontId="14" type="noConversion"/>
  </si>
  <si>
    <t>兌換賸餘</t>
    <phoneticPr fontId="14" type="noConversion"/>
  </si>
  <si>
    <t>比較增減(-)</t>
    <phoneticPr fontId="14" type="noConversion"/>
  </si>
  <si>
    <t>追溯適用及追溯重編之影響數</t>
    <phoneticPr fontId="37" type="noConversion"/>
  </si>
  <si>
    <t>追溯適用及追溯重編之影響數</t>
    <phoneticPr fontId="37" type="noConversion"/>
  </si>
  <si>
    <t>減少不動產、廠房及設備、礦產資源</t>
    <phoneticPr fontId="37" type="noConversion"/>
  </si>
  <si>
    <t>增加不動產、廠房及設備、礦產資源</t>
    <phoneticPr fontId="37" type="noConversion"/>
  </si>
  <si>
    <t>預(決)算數</t>
    <phoneticPr fontId="14" type="noConversion"/>
  </si>
  <si>
    <t>單位：新臺幣千元</t>
    <phoneticPr fontId="14" type="noConversion"/>
  </si>
  <si>
    <t xml:space="preserve">單位：新臺幣千元 </t>
    <phoneticPr fontId="14" type="noConversion"/>
  </si>
  <si>
    <t>交通及運輸設備租金</t>
    <phoneticPr fontId="14" type="noConversion"/>
  </si>
  <si>
    <t>房屋稅</t>
    <phoneticPr fontId="14" type="noConversion"/>
  </si>
  <si>
    <t>土地稅</t>
    <phoneticPr fontId="14" type="noConversion"/>
  </si>
  <si>
    <r>
      <rPr>
        <u/>
        <sz val="16"/>
        <rFont val="標楷體"/>
        <family val="4"/>
        <charset val="136"/>
      </rPr>
      <t>國立臺灣大學附設</t>
    </r>
  </si>
  <si>
    <r>
      <rPr>
        <b/>
        <sz val="18"/>
        <rFont val="標楷體"/>
        <family val="4"/>
        <charset val="136"/>
      </rPr>
      <t>固定資產建設改良擴充</t>
    </r>
  </si>
  <si>
    <r>
      <rPr>
        <b/>
        <sz val="18"/>
        <rFont val="標楷體"/>
        <family val="4"/>
        <charset val="136"/>
      </rPr>
      <t>計畫預期進度明細表</t>
    </r>
  </si>
  <si>
    <r>
      <rPr>
        <sz val="12"/>
        <rFont val="標楷體"/>
        <family val="4"/>
        <charset val="136"/>
      </rPr>
      <t>中華民國</t>
    </r>
  </si>
  <si>
    <r>
      <rPr>
        <sz val="12"/>
        <rFont val="標楷體"/>
        <family val="4"/>
        <charset val="136"/>
      </rPr>
      <t>進度起迄
年月</t>
    </r>
    <phoneticPr fontId="37" type="noConversion"/>
  </si>
  <si>
    <r>
      <rPr>
        <sz val="12"/>
        <rFont val="標楷體"/>
        <family val="4"/>
        <charset val="136"/>
      </rPr>
      <t>收回年限</t>
    </r>
    <r>
      <rPr>
        <sz val="12"/>
        <rFont val="Times New Roman"/>
        <family val="1"/>
      </rPr>
      <t>(</t>
    </r>
    <r>
      <rPr>
        <sz val="12"/>
        <rFont val="標楷體"/>
        <family val="4"/>
        <charset val="136"/>
      </rPr>
      <t>年</t>
    </r>
    <r>
      <rPr>
        <sz val="12"/>
        <rFont val="Times New Roman"/>
        <family val="1"/>
      </rPr>
      <t>)</t>
    </r>
    <phoneticPr fontId="37" type="noConversion"/>
  </si>
  <si>
    <r>
      <rPr>
        <sz val="12"/>
        <rFont val="標楷體"/>
        <family val="4"/>
        <charset val="136"/>
      </rPr>
      <t>截至本年度累計數</t>
    </r>
    <phoneticPr fontId="37" type="noConversion"/>
  </si>
  <si>
    <r>
      <rPr>
        <sz val="12"/>
        <rFont val="標楷體"/>
        <family val="4"/>
        <charset val="136"/>
      </rPr>
      <t>金額</t>
    </r>
    <phoneticPr fontId="37" type="noConversion"/>
  </si>
  <si>
    <r>
      <rPr>
        <sz val="12"/>
        <rFont val="標楷體"/>
        <family val="4"/>
        <charset val="136"/>
      </rPr>
      <t>占</t>
    </r>
    <r>
      <rPr>
        <sz val="12"/>
        <rFont val="Times New Roman"/>
        <family val="1"/>
      </rPr>
      <t xml:space="preserve"> </t>
    </r>
    <r>
      <rPr>
        <sz val="12"/>
        <rFont val="標楷體"/>
        <family val="4"/>
        <charset val="136"/>
      </rPr>
      <t>全</t>
    </r>
    <r>
      <rPr>
        <sz val="12"/>
        <rFont val="Times New Roman"/>
        <family val="1"/>
      </rPr>
      <t xml:space="preserve"> </t>
    </r>
    <r>
      <rPr>
        <sz val="12"/>
        <rFont val="標楷體"/>
        <family val="4"/>
        <charset val="136"/>
      </rPr>
      <t>部</t>
    </r>
    <r>
      <rPr>
        <sz val="12"/>
        <rFont val="Times New Roman"/>
        <family val="1"/>
      </rPr>
      <t xml:space="preserve"> </t>
    </r>
    <r>
      <rPr>
        <sz val="12"/>
        <rFont val="標楷體"/>
        <family val="4"/>
        <charset val="136"/>
      </rPr>
      <t>計畫</t>
    </r>
    <r>
      <rPr>
        <sz val="12"/>
        <rFont val="Times New Roman"/>
        <family val="1"/>
      </rPr>
      <t>%</t>
    </r>
    <phoneticPr fontId="37" type="noConversion"/>
  </si>
  <si>
    <r>
      <rPr>
        <sz val="12"/>
        <rFont val="標楷體"/>
        <family val="4"/>
        <charset val="136"/>
      </rPr>
      <t>營運資金</t>
    </r>
    <phoneticPr fontId="37" type="noConversion"/>
  </si>
  <si>
    <r>
      <rPr>
        <sz val="12"/>
        <rFont val="標楷體"/>
        <family val="4"/>
        <charset val="136"/>
      </rPr>
      <t>出售不適用資產</t>
    </r>
    <phoneticPr fontId="37" type="noConversion"/>
  </si>
  <si>
    <r>
      <rPr>
        <sz val="12"/>
        <rFont val="標楷體"/>
        <family val="4"/>
        <charset val="136"/>
      </rPr>
      <t>其他</t>
    </r>
    <phoneticPr fontId="37" type="noConversion"/>
  </si>
  <si>
    <t xml:space="preserve">    </t>
    <phoneticPr fontId="14" type="noConversion"/>
  </si>
  <si>
    <t>前年度決算數</t>
    <phoneticPr fontId="14" type="noConversion"/>
  </si>
  <si>
    <t>雜項費用</t>
    <phoneticPr fontId="14" type="noConversion"/>
  </si>
  <si>
    <r>
      <rPr>
        <sz val="12"/>
        <color rgb="FF0000FF"/>
        <rFont val="標楷體"/>
        <family val="4"/>
        <charset val="136"/>
      </rPr>
      <t>淨值其他項目</t>
    </r>
    <phoneticPr fontId="14" type="noConversion"/>
  </si>
  <si>
    <r>
      <rPr>
        <sz val="12"/>
        <color rgb="FF0000FF"/>
        <rFont val="標楷體"/>
        <family val="4"/>
        <charset val="136"/>
      </rPr>
      <t>累積其他綜合餘絀</t>
    </r>
    <phoneticPr fontId="14" type="noConversion"/>
  </si>
  <si>
    <t>其他轉入數</t>
    <phoneticPr fontId="14" type="noConversion"/>
  </si>
  <si>
    <t>其他轉入數</t>
    <phoneticPr fontId="14" type="noConversion"/>
  </si>
  <si>
    <t>前期待填補之短絀</t>
    <phoneticPr fontId="14" type="noConversion"/>
  </si>
  <si>
    <t>本期賸餘</t>
    <phoneticPr fontId="14" type="noConversion"/>
  </si>
  <si>
    <t>本期短絀</t>
    <phoneticPr fontId="14" type="noConversion"/>
  </si>
  <si>
    <t>撥用賸餘</t>
    <phoneticPr fontId="14" type="noConversion"/>
  </si>
  <si>
    <t>撥用公積</t>
    <phoneticPr fontId="14" type="noConversion"/>
  </si>
  <si>
    <t>折減基金</t>
    <phoneticPr fontId="14" type="noConversion"/>
  </si>
  <si>
    <t>公庫撥款</t>
    <phoneticPr fontId="14" type="noConversion"/>
  </si>
  <si>
    <t>科目名稱</t>
  </si>
  <si>
    <t>項目名稱</t>
  </si>
  <si>
    <t>投資總額</t>
  </si>
  <si>
    <t>分年預算數</t>
  </si>
  <si>
    <t>備註</t>
  </si>
  <si>
    <t>以前年度</t>
  </si>
  <si>
    <t>本年度</t>
  </si>
  <si>
    <t>以後年度</t>
  </si>
  <si>
    <t>殘餘
價值</t>
    <phoneticPr fontId="14" type="noConversion"/>
  </si>
  <si>
    <t>未實現
重估增值
減少數</t>
    <phoneticPr fontId="37" type="noConversion"/>
  </si>
  <si>
    <r>
      <t>參酌以前年度實際發生數，以門診及住院醫療收入合計數約</t>
    </r>
    <r>
      <rPr>
        <sz val="12"/>
        <color indexed="8"/>
        <rFont val="Times New Roman"/>
        <family val="1"/>
      </rPr>
      <t>0.07%</t>
    </r>
    <r>
      <rPr>
        <sz val="12"/>
        <color indexed="8"/>
        <rFont val="標楷體"/>
        <family val="4"/>
        <charset val="136"/>
      </rPr>
      <t>估列。</t>
    </r>
    <phoneticPr fontId="14" type="noConversion"/>
  </si>
  <si>
    <t>(一)分年性項目</t>
    <phoneticPr fontId="37" type="noConversion"/>
  </si>
  <si>
    <r>
      <rPr>
        <sz val="12"/>
        <rFont val="標楷體"/>
        <family val="4"/>
        <charset val="136"/>
      </rPr>
      <t>林森大樓新建工程</t>
    </r>
    <phoneticPr fontId="37" type="noConversion"/>
  </si>
  <si>
    <t>(二)一次性項目</t>
    <phoneticPr fontId="37" type="noConversion"/>
  </si>
  <si>
    <t>東址外牆
更新工程</t>
    <phoneticPr fontId="37" type="noConversion"/>
  </si>
  <si>
    <t>健康大樓
新建工程</t>
    <phoneticPr fontId="37" type="noConversion"/>
  </si>
  <si>
    <t>林森大樓
新建工程</t>
    <phoneticPr fontId="37" type="noConversion"/>
  </si>
  <si>
    <t>國立臺灣大學附設</t>
    <phoneticPr fontId="14" type="noConversion"/>
  </si>
  <si>
    <t>固定資產建設</t>
    <phoneticPr fontId="14" type="noConversion"/>
  </si>
  <si>
    <t>改良擴充明細表</t>
  </si>
  <si>
    <r>
      <rPr>
        <sz val="12"/>
        <color indexed="8"/>
        <rFont val="標楷體"/>
        <family val="4"/>
        <charset val="136"/>
      </rPr>
      <t>中華民國</t>
    </r>
    <r>
      <rPr>
        <sz val="12"/>
        <color indexed="8"/>
        <rFont val="Times New Roman"/>
        <family val="1"/>
      </rPr>
      <t/>
    </r>
    <phoneticPr fontId="14" type="noConversion"/>
  </si>
  <si>
    <r>
      <t xml:space="preserve"> </t>
    </r>
    <r>
      <rPr>
        <u/>
        <sz val="14"/>
        <rFont val="標楷體"/>
        <family val="4"/>
        <charset val="136"/>
      </rPr>
      <t>國立臺灣大學附設</t>
    </r>
    <phoneticPr fontId="14" type="noConversion"/>
  </si>
  <si>
    <r>
      <rPr>
        <u/>
        <sz val="14"/>
        <rFont val="標楷體"/>
        <family val="4"/>
        <charset val="136"/>
      </rPr>
      <t>醫院作業基金</t>
    </r>
    <r>
      <rPr>
        <u/>
        <sz val="14"/>
        <rFont val="Times New Roman"/>
        <family val="1"/>
      </rPr>
      <t>(</t>
    </r>
    <r>
      <rPr>
        <u/>
        <sz val="14"/>
        <rFont val="標楷體"/>
        <family val="4"/>
        <charset val="136"/>
      </rPr>
      <t>合併</t>
    </r>
    <r>
      <rPr>
        <u/>
        <sz val="14"/>
        <rFont val="Times New Roman"/>
        <family val="1"/>
      </rPr>
      <t>)</t>
    </r>
    <phoneticPr fontId="14" type="noConversion"/>
  </si>
  <si>
    <r>
      <rPr>
        <b/>
        <sz val="18"/>
        <rFont val="標楷體"/>
        <family val="4"/>
        <charset val="136"/>
      </rPr>
      <t>固定資產建設改良</t>
    </r>
    <phoneticPr fontId="14" type="noConversion"/>
  </si>
  <si>
    <r>
      <rPr>
        <b/>
        <sz val="18"/>
        <rFont val="標楷體"/>
        <family val="4"/>
        <charset val="136"/>
      </rPr>
      <t>擴充資金來源明細表</t>
    </r>
    <phoneticPr fontId="14" type="noConversion"/>
  </si>
  <si>
    <r>
      <rPr>
        <sz val="12"/>
        <rFont val="標楷體"/>
        <family val="4"/>
        <charset val="136"/>
      </rPr>
      <t>中華民國</t>
    </r>
    <phoneticPr fontId="14" type="noConversion"/>
  </si>
  <si>
    <r>
      <rPr>
        <sz val="12"/>
        <rFont val="標楷體"/>
        <family val="4"/>
        <charset val="136"/>
      </rPr>
      <t>項目</t>
    </r>
  </si>
  <si>
    <r>
      <rPr>
        <sz val="12"/>
        <rFont val="標楷體"/>
        <family val="4"/>
        <charset val="136"/>
      </rPr>
      <t>自有資金</t>
    </r>
  </si>
  <si>
    <r>
      <rPr>
        <sz val="12"/>
        <rFont val="標楷體"/>
        <family val="4"/>
        <charset val="136"/>
      </rPr>
      <t>外借資金</t>
    </r>
  </si>
  <si>
    <r>
      <rPr>
        <sz val="12"/>
        <rFont val="標楷體"/>
        <family val="4"/>
        <charset val="136"/>
      </rPr>
      <t>合計</t>
    </r>
  </si>
  <si>
    <r>
      <rPr>
        <sz val="12"/>
        <rFont val="標楷體"/>
        <family val="4"/>
        <charset val="136"/>
      </rPr>
      <t>營運資金</t>
    </r>
  </si>
  <si>
    <r>
      <rPr>
        <sz val="12"/>
        <rFont val="標楷體"/>
        <family val="4"/>
        <charset val="136"/>
      </rPr>
      <t>出售不適用資產</t>
    </r>
  </si>
  <si>
    <r>
      <rPr>
        <sz val="12"/>
        <rFont val="標楷體"/>
        <family val="4"/>
        <charset val="136"/>
      </rPr>
      <t>國庫撥款</t>
    </r>
    <phoneticPr fontId="14" type="noConversion"/>
  </si>
  <si>
    <r>
      <rPr>
        <sz val="12"/>
        <rFont val="標楷體"/>
        <family val="4"/>
        <charset val="136"/>
      </rPr>
      <t>其他</t>
    </r>
  </si>
  <si>
    <r>
      <rPr>
        <sz val="12"/>
        <rFont val="標楷體"/>
        <family val="4"/>
        <charset val="136"/>
      </rPr>
      <t>小計</t>
    </r>
  </si>
  <si>
    <r>
      <rPr>
        <sz val="12"/>
        <rFont val="標楷體"/>
        <family val="4"/>
        <charset val="136"/>
      </rPr>
      <t>國內借款</t>
    </r>
  </si>
  <si>
    <r>
      <rPr>
        <sz val="12"/>
        <rFont val="標楷體"/>
        <family val="4"/>
        <charset val="136"/>
      </rPr>
      <t>國外借款</t>
    </r>
  </si>
  <si>
    <r>
      <t>(</t>
    </r>
    <r>
      <rPr>
        <sz val="12"/>
        <rFont val="標楷體"/>
        <family val="4"/>
        <charset val="136"/>
      </rPr>
      <t>一</t>
    </r>
    <r>
      <rPr>
        <sz val="12"/>
        <rFont val="Times New Roman"/>
        <family val="1"/>
      </rPr>
      <t>)</t>
    </r>
    <r>
      <rPr>
        <sz val="12"/>
        <rFont val="標楷體"/>
        <family val="4"/>
        <charset val="136"/>
      </rPr>
      <t>繼續計畫</t>
    </r>
    <phoneticPr fontId="37" type="noConversion"/>
  </si>
  <si>
    <r>
      <rPr>
        <sz val="12"/>
        <rFont val="標楷體"/>
        <family val="4"/>
        <charset val="136"/>
      </rPr>
      <t>健康大樓新建工程</t>
    </r>
    <phoneticPr fontId="37" type="noConversion"/>
  </si>
  <si>
    <r>
      <t>(</t>
    </r>
    <r>
      <rPr>
        <sz val="12"/>
        <rFont val="標楷體"/>
        <family val="4"/>
        <charset val="136"/>
      </rPr>
      <t>二</t>
    </r>
    <r>
      <rPr>
        <sz val="12"/>
        <rFont val="Times New Roman"/>
        <family val="1"/>
      </rPr>
      <t>)</t>
    </r>
    <r>
      <rPr>
        <sz val="12"/>
        <rFont val="標楷體"/>
        <family val="4"/>
        <charset val="136"/>
      </rPr>
      <t>新興計畫</t>
    </r>
    <phoneticPr fontId="37" type="noConversion"/>
  </si>
  <si>
    <r>
      <rPr>
        <sz val="12"/>
        <rFont val="標楷體"/>
        <family val="4"/>
        <charset val="136"/>
      </rPr>
      <t>東址外牆更新工程</t>
    </r>
    <phoneticPr fontId="37" type="noConversion"/>
  </si>
  <si>
    <r>
      <t>(</t>
    </r>
    <r>
      <rPr>
        <sz val="12"/>
        <rFont val="標楷體"/>
        <family val="4"/>
        <charset val="136"/>
      </rPr>
      <t>一</t>
    </r>
    <r>
      <rPr>
        <sz val="12"/>
        <rFont val="Times New Roman"/>
        <family val="1"/>
      </rPr>
      <t>)</t>
    </r>
    <r>
      <rPr>
        <sz val="12"/>
        <rFont val="標楷體"/>
        <family val="4"/>
        <charset val="136"/>
      </rPr>
      <t>分年性項目</t>
    </r>
    <phoneticPr fontId="37" type="noConversion"/>
  </si>
  <si>
    <r>
      <t>(</t>
    </r>
    <r>
      <rPr>
        <sz val="12"/>
        <rFont val="標楷體"/>
        <family val="4"/>
        <charset val="136"/>
      </rPr>
      <t>二</t>
    </r>
    <r>
      <rPr>
        <sz val="12"/>
        <rFont val="Times New Roman"/>
        <family val="1"/>
      </rPr>
      <t>)</t>
    </r>
    <r>
      <rPr>
        <sz val="12"/>
        <rFont val="標楷體"/>
        <family val="4"/>
        <charset val="136"/>
      </rPr>
      <t>一次性項目</t>
    </r>
    <phoneticPr fontId="37" type="noConversion"/>
  </si>
  <si>
    <r>
      <rPr>
        <b/>
        <sz val="14"/>
        <rFont val="標楷體"/>
        <family val="4"/>
        <charset val="136"/>
      </rPr>
      <t>合計</t>
    </r>
  </si>
  <si>
    <r>
      <rPr>
        <b/>
        <sz val="12"/>
        <rFont val="標楷體"/>
        <family val="4"/>
        <charset val="136"/>
      </rPr>
      <t>二、一般建築及設備計畫</t>
    </r>
    <phoneticPr fontId="37" type="noConversion"/>
  </si>
  <si>
    <r>
      <rPr>
        <b/>
        <sz val="12"/>
        <rFont val="標楷體"/>
        <family val="4"/>
        <charset val="136"/>
      </rPr>
      <t>一、專案計畫</t>
    </r>
    <phoneticPr fontId="37" type="noConversion"/>
  </si>
  <si>
    <r>
      <rPr>
        <u/>
        <sz val="16"/>
        <rFont val="標楷體"/>
        <family val="4"/>
        <charset val="136"/>
      </rPr>
      <t>醫院作業基金（合併）</t>
    </r>
    <phoneticPr fontId="14" type="noConversion"/>
  </si>
  <si>
    <r>
      <rPr>
        <sz val="14"/>
        <rFont val="標楷體"/>
        <family val="4"/>
        <charset val="136"/>
      </rPr>
      <t>項目</t>
    </r>
    <phoneticPr fontId="37" type="noConversion"/>
  </si>
  <si>
    <r>
      <rPr>
        <sz val="12"/>
        <rFont val="標楷體"/>
        <family val="4"/>
        <charset val="136"/>
      </rPr>
      <t>全部計畫</t>
    </r>
    <phoneticPr fontId="37" type="noConversion"/>
  </si>
  <si>
    <r>
      <rPr>
        <sz val="12"/>
        <rFont val="標楷體"/>
        <family val="4"/>
        <charset val="136"/>
      </rPr>
      <t>預算數</t>
    </r>
    <phoneticPr fontId="37" type="noConversion"/>
  </si>
  <si>
    <r>
      <rPr>
        <sz val="12"/>
        <rFont val="標楷體"/>
        <family val="4"/>
        <charset val="136"/>
      </rPr>
      <t>資金來源</t>
    </r>
    <phoneticPr fontId="37" type="noConversion"/>
  </si>
  <si>
    <r>
      <rPr>
        <sz val="12"/>
        <rFont val="標楷體"/>
        <family val="4"/>
        <charset val="136"/>
      </rPr>
      <t>目標能量</t>
    </r>
    <phoneticPr fontId="37" type="noConversion"/>
  </si>
  <si>
    <r>
      <rPr>
        <sz val="12"/>
        <rFont val="標楷體"/>
        <family val="4"/>
        <charset val="136"/>
      </rPr>
      <t>資</t>
    </r>
    <r>
      <rPr>
        <sz val="12"/>
        <rFont val="Times New Roman"/>
        <family val="1"/>
      </rPr>
      <t xml:space="preserve">    </t>
    </r>
    <r>
      <rPr>
        <sz val="12"/>
        <rFont val="標楷體"/>
        <family val="4"/>
        <charset val="136"/>
      </rPr>
      <t>金成本率</t>
    </r>
    <r>
      <rPr>
        <sz val="12"/>
        <rFont val="Times New Roman"/>
        <family val="1"/>
      </rPr>
      <t>(%)</t>
    </r>
    <phoneticPr fontId="37" type="noConversion"/>
  </si>
  <si>
    <r>
      <rPr>
        <sz val="12"/>
        <rFont val="標楷體"/>
        <family val="4"/>
        <charset val="136"/>
      </rPr>
      <t>現　值報酬率</t>
    </r>
    <r>
      <rPr>
        <sz val="12"/>
        <rFont val="Times New Roman"/>
        <family val="1"/>
      </rPr>
      <t>(%)</t>
    </r>
    <phoneticPr fontId="37" type="noConversion"/>
  </si>
  <si>
    <r>
      <rPr>
        <sz val="12"/>
        <rFont val="標楷體"/>
        <family val="4"/>
        <charset val="136"/>
      </rPr>
      <t>本年度</t>
    </r>
    <phoneticPr fontId="37" type="noConversion"/>
  </si>
  <si>
    <r>
      <rPr>
        <sz val="12"/>
        <rFont val="標楷體"/>
        <family val="4"/>
        <charset val="136"/>
      </rPr>
      <t>投資總額</t>
    </r>
    <phoneticPr fontId="37" type="noConversion"/>
  </si>
  <si>
    <r>
      <rPr>
        <sz val="12"/>
        <rFont val="標楷體"/>
        <family val="4"/>
        <charset val="136"/>
      </rPr>
      <t>自有資金</t>
    </r>
    <phoneticPr fontId="37" type="noConversion"/>
  </si>
  <si>
    <r>
      <rPr>
        <sz val="12"/>
        <rFont val="標楷體"/>
        <family val="4"/>
        <charset val="136"/>
      </rPr>
      <t>外借
資金</t>
    </r>
    <phoneticPr fontId="37" type="noConversion"/>
  </si>
  <si>
    <r>
      <rPr>
        <sz val="12"/>
        <rFont val="標楷體"/>
        <family val="4"/>
        <charset val="136"/>
      </rPr>
      <t>國庫撥款</t>
    </r>
    <phoneticPr fontId="37" type="noConversion"/>
  </si>
  <si>
    <r>
      <rPr>
        <sz val="12"/>
        <rFont val="標楷體"/>
        <family val="4"/>
        <charset val="136"/>
      </rPr>
      <t>二、一般建築及
　　設備計畫</t>
    </r>
    <phoneticPr fontId="37" type="noConversion"/>
  </si>
  <si>
    <r>
      <rPr>
        <sz val="12"/>
        <rFont val="標楷體"/>
        <family val="4"/>
        <charset val="136"/>
      </rPr>
      <t>一、專案計畫</t>
    </r>
    <phoneticPr fontId="37" type="noConversion"/>
  </si>
  <si>
    <r>
      <t xml:space="preserve">   </t>
    </r>
    <r>
      <rPr>
        <sz val="12"/>
        <rFont val="標楷體"/>
        <family val="4"/>
        <charset val="136"/>
      </rPr>
      <t xml:space="preserve">健康大樓
</t>
    </r>
    <r>
      <rPr>
        <sz val="12"/>
        <rFont val="Times New Roman"/>
        <family val="1"/>
      </rPr>
      <t xml:space="preserve">   </t>
    </r>
    <r>
      <rPr>
        <sz val="12"/>
        <rFont val="標楷體"/>
        <family val="4"/>
        <charset val="136"/>
      </rPr>
      <t>新建工程</t>
    </r>
    <phoneticPr fontId="14" type="noConversion"/>
  </si>
  <si>
    <r>
      <rPr>
        <sz val="12"/>
        <rFont val="標楷體"/>
        <family val="4"/>
        <charset val="136"/>
      </rPr>
      <t>東址外牆
更新工程</t>
    </r>
    <phoneticPr fontId="14" type="noConversion"/>
  </si>
  <si>
    <r>
      <t xml:space="preserve"> </t>
    </r>
    <r>
      <rPr>
        <b/>
        <sz val="12"/>
        <rFont val="標楷體"/>
        <family val="4"/>
        <charset val="136"/>
      </rPr>
      <t>合計</t>
    </r>
    <phoneticPr fontId="37" type="noConversion"/>
  </si>
  <si>
    <t>其他業務成本</t>
    <phoneticPr fontId="14" type="noConversion"/>
  </si>
  <si>
    <t>備註：本股票係啟鼎生物科技股份有限公司使用臺灣大學陳祈安教授與鄭文芳教授執　行本院 「以介白質六號鍵結人類乳突病毒E7抗原的去氧核糖核酸疫苗及其抗癌作用機
　　　轉」計畫之技術移轉授權金(以股票支付)。</t>
    <phoneticPr fontId="14" type="noConversion"/>
  </si>
  <si>
    <r>
      <t xml:space="preserve">          </t>
    </r>
    <r>
      <rPr>
        <sz val="13"/>
        <rFont val="標楷體"/>
        <family val="4"/>
        <charset val="136"/>
      </rPr>
      <t>國庫增撥數</t>
    </r>
    <phoneticPr fontId="37" type="noConversion"/>
  </si>
  <si>
    <r>
      <t xml:space="preserve">          </t>
    </r>
    <r>
      <rPr>
        <sz val="13"/>
        <rFont val="標楷體"/>
        <family val="4"/>
        <charset val="136"/>
      </rPr>
      <t>以代管國有財產撥充</t>
    </r>
    <phoneticPr fontId="37" type="noConversion"/>
  </si>
  <si>
    <t>106年度決算數</t>
    <phoneticPr fontId="14" type="noConversion"/>
  </si>
  <si>
    <r>
      <t>國立臺灣大學附設</t>
    </r>
    <r>
      <rPr>
        <u/>
        <sz val="16"/>
        <color theme="1"/>
        <rFont val="標楷體"/>
        <family val="4"/>
        <charset val="136"/>
      </rPr>
      <t/>
    </r>
    <phoneticPr fontId="14" type="noConversion"/>
  </si>
  <si>
    <t>醫院作業基金(合併)</t>
    <phoneticPr fontId="14" type="noConversion"/>
  </si>
  <si>
    <t>國立臺灣大學附設醫院作業基金(合併)</t>
    <phoneticPr fontId="14" type="noConversion"/>
  </si>
  <si>
    <t>仁愛醫護大樓新建工程</t>
    <phoneticPr fontId="14" type="noConversion"/>
  </si>
  <si>
    <t>占發行股數%</t>
    <phoneticPr fontId="37" type="noConversion"/>
  </si>
  <si>
    <r>
      <t>現金股利或採權益法認列之投資</t>
    </r>
    <r>
      <rPr>
        <sz val="12"/>
        <color rgb="FF0000FF"/>
        <rFont val="標楷體"/>
        <family val="4"/>
        <charset val="136"/>
      </rPr>
      <t>餘絀</t>
    </r>
    <phoneticPr fontId="14" type="noConversion"/>
  </si>
  <si>
    <t>仁愛醫護大樓新建工程</t>
    <phoneticPr fontId="37" type="noConversion"/>
  </si>
  <si>
    <t>一般建築及設備計畫之分年性項目明細表</t>
    <phoneticPr fontId="37" type="noConversion"/>
  </si>
  <si>
    <t>單位：新臺幣千元</t>
    <phoneticPr fontId="14" type="noConversion"/>
  </si>
  <si>
    <t>期  間</t>
    <phoneticPr fontId="14" type="noConversion"/>
  </si>
  <si>
    <t>林森大樓
新建工程</t>
    <phoneticPr fontId="14" type="noConversion"/>
  </si>
  <si>
    <t>林森大樓
新建工程</t>
    <phoneticPr fontId="14" type="noConversion"/>
  </si>
  <si>
    <t>備註：</t>
    <phoneticPr fontId="14" type="noConversion"/>
  </si>
  <si>
    <t>仁愛醫護
大樓新建
工程</t>
    <phoneticPr fontId="14" type="noConversion"/>
  </si>
  <si>
    <t>備註：上年度預計數係就上年度預算數按實際業務狀況調整之數額。</t>
    <phoneticPr fontId="14" type="noConversion"/>
  </si>
  <si>
    <r>
      <rPr>
        <sz val="12"/>
        <rFont val="標楷體"/>
        <family val="4"/>
        <charset val="136"/>
      </rPr>
      <t>減少無形資產及其他資產</t>
    </r>
    <r>
      <rPr>
        <sz val="12"/>
        <rFont val="Times New Roman"/>
        <family val="1"/>
      </rPr>
      <t xml:space="preserve">  </t>
    </r>
    <phoneticPr fontId="37" type="noConversion"/>
  </si>
  <si>
    <t>109年12月31日
預計數</t>
    <phoneticPr fontId="14" type="noConversion"/>
  </si>
  <si>
    <t>比較增減</t>
    <phoneticPr fontId="14" type="noConversion"/>
  </si>
  <si>
    <r>
      <rPr>
        <sz val="12"/>
        <color rgb="FF0000FF"/>
        <rFont val="標楷體"/>
        <family val="4"/>
        <charset val="136"/>
      </rPr>
      <t>長期應收款</t>
    </r>
    <phoneticPr fontId="14" type="noConversion"/>
  </si>
  <si>
    <r>
      <t xml:space="preserve">   </t>
    </r>
    <r>
      <rPr>
        <sz val="12"/>
        <color indexed="8"/>
        <rFont val="標楷體"/>
        <family val="4"/>
        <charset val="136"/>
      </rPr>
      <t>中華民國</t>
    </r>
    <r>
      <rPr>
        <sz val="12"/>
        <color indexed="8"/>
        <rFont val="Times New Roman"/>
        <family val="1"/>
      </rPr>
      <t>110</t>
    </r>
    <r>
      <rPr>
        <sz val="12"/>
        <color indexed="8"/>
        <rFont val="標楷體"/>
        <family val="4"/>
        <charset val="136"/>
      </rPr>
      <t>年度</t>
    </r>
    <phoneticPr fontId="14" type="noConversion"/>
  </si>
  <si>
    <t>固定資產之建設、改良、擴充</t>
  </si>
  <si>
    <t>專案計畫</t>
  </si>
  <si>
    <t xml:space="preserve">       健康大樓新建工程</t>
  </si>
  <si>
    <t xml:space="preserve">      房屋及建築</t>
  </si>
  <si>
    <r>
      <t xml:space="preserve">                                                             </t>
    </r>
    <r>
      <rPr>
        <sz val="12"/>
        <rFont val="標楷體"/>
        <family val="4"/>
        <charset val="136"/>
      </rPr>
      <t>中華民國</t>
    </r>
    <r>
      <rPr>
        <sz val="12"/>
        <rFont val="Times New Roman"/>
        <family val="1"/>
      </rPr>
      <t>110</t>
    </r>
    <r>
      <rPr>
        <sz val="12"/>
        <rFont val="標楷體"/>
        <family val="4"/>
        <charset val="136"/>
      </rPr>
      <t>年度</t>
    </r>
    <phoneticPr fontId="37" type="noConversion"/>
  </si>
  <si>
    <t xml:space="preserve">110年度    </t>
    <phoneticPr fontId="37" type="noConversion"/>
  </si>
  <si>
    <t>110年度</t>
    <phoneticPr fontId="14" type="noConversion"/>
  </si>
  <si>
    <r>
      <t>110</t>
    </r>
    <r>
      <rPr>
        <sz val="12"/>
        <rFont val="標楷體"/>
        <family val="4"/>
        <charset val="136"/>
      </rPr>
      <t>年度</t>
    </r>
    <phoneticPr fontId="14" type="noConversion"/>
  </si>
  <si>
    <r>
      <rPr>
        <sz val="12"/>
        <rFont val="標楷體"/>
        <family val="4"/>
        <charset val="136"/>
      </rPr>
      <t>林森大樓
新建工程</t>
    </r>
    <phoneticPr fontId="14" type="noConversion"/>
  </si>
  <si>
    <t>110/01~110/12</t>
    <phoneticPr fontId="37" type="noConversion"/>
  </si>
  <si>
    <r>
      <t>參酌以前年度實際發生數及中央健康保險署最新核付點值，以門診及住院醫療收入合計數約</t>
    </r>
    <r>
      <rPr>
        <sz val="12"/>
        <color indexed="8"/>
        <rFont val="Times New Roman"/>
        <family val="1"/>
      </rPr>
      <t>7.91%</t>
    </r>
    <r>
      <rPr>
        <sz val="12"/>
        <color indexed="8"/>
        <rFont val="標楷體"/>
        <family val="4"/>
        <charset val="136"/>
      </rPr>
      <t>估列。</t>
    </r>
    <phoneticPr fontId="14" type="noConversion"/>
  </si>
  <si>
    <r>
      <t xml:space="preserve">                                            </t>
    </r>
    <r>
      <rPr>
        <sz val="12"/>
        <color indexed="8"/>
        <rFont val="標楷體"/>
        <family val="4"/>
        <charset val="136"/>
      </rPr>
      <t>中華民國</t>
    </r>
    <r>
      <rPr>
        <sz val="12"/>
        <color indexed="8"/>
        <rFont val="Times New Roman"/>
        <family val="1"/>
      </rPr>
      <t>110</t>
    </r>
    <r>
      <rPr>
        <sz val="12"/>
        <color indexed="8"/>
        <rFont val="標楷體"/>
        <family val="4"/>
        <charset val="136"/>
      </rPr>
      <t>年度</t>
    </r>
    <phoneticPr fontId="14" type="noConversion"/>
  </si>
  <si>
    <t>中華民國110年度</t>
    <phoneticPr fontId="14" type="noConversion"/>
  </si>
  <si>
    <t>支付約聘僱人員退休及離職金4,763千元。</t>
    <phoneticPr fontId="14" type="noConversion"/>
  </si>
  <si>
    <t>以預計110年度存款餘額及現行銀行存款利率估列。</t>
    <phoneticPr fontId="14" type="noConversion"/>
  </si>
  <si>
    <r>
      <t xml:space="preserve"> </t>
    </r>
    <r>
      <rPr>
        <sz val="12"/>
        <color indexed="8"/>
        <rFont val="標楷體"/>
        <family val="4"/>
        <charset val="136"/>
      </rPr>
      <t>中華民國</t>
    </r>
    <r>
      <rPr>
        <sz val="12"/>
        <color indexed="8"/>
        <rFont val="Times New Roman"/>
        <family val="1"/>
      </rPr>
      <t>110</t>
    </r>
    <r>
      <rPr>
        <sz val="12"/>
        <color indexed="8"/>
        <rFont val="標楷體"/>
        <family val="4"/>
        <charset val="136"/>
      </rPr>
      <t xml:space="preserve">年度               </t>
    </r>
    <phoneticPr fontId="14" type="noConversion"/>
  </si>
  <si>
    <r>
      <t xml:space="preserve"> </t>
    </r>
    <r>
      <rPr>
        <sz val="12"/>
        <color indexed="8"/>
        <rFont val="標楷體"/>
        <family val="4"/>
        <charset val="136"/>
      </rPr>
      <t>中華民國</t>
    </r>
    <r>
      <rPr>
        <sz val="12"/>
        <color indexed="8"/>
        <rFont val="Times New Roman"/>
        <family val="1"/>
      </rPr>
      <t>110</t>
    </r>
    <r>
      <rPr>
        <sz val="12"/>
        <color indexed="8"/>
        <rFont val="標楷體"/>
        <family val="4"/>
        <charset val="136"/>
      </rPr>
      <t xml:space="preserve">年度               </t>
    </r>
    <phoneticPr fontId="14" type="noConversion"/>
  </si>
  <si>
    <t xml:space="preserve">              中華民國110年度</t>
    <phoneticPr fontId="14" type="noConversion"/>
  </si>
  <si>
    <t>備註：預計「代管資產」報廢金額為1,773千元。</t>
    <phoneticPr fontId="14" type="noConversion"/>
  </si>
  <si>
    <t>110年度</t>
    <phoneticPr fontId="14" type="noConversion"/>
  </si>
  <si>
    <t>預估臺灣大學及其他機關撥入財產增撥基金數1,000千元。</t>
    <phoneticPr fontId="14" type="noConversion"/>
  </si>
  <si>
    <r>
      <t xml:space="preserve">                       </t>
    </r>
    <r>
      <rPr>
        <sz val="12"/>
        <color indexed="8"/>
        <rFont val="標楷體"/>
        <family val="4"/>
        <charset val="136"/>
      </rPr>
      <t>中華民國</t>
    </r>
    <r>
      <rPr>
        <sz val="12"/>
        <color indexed="8"/>
        <rFont val="Times New Roman"/>
        <family val="1"/>
      </rPr>
      <t>110</t>
    </r>
    <r>
      <rPr>
        <sz val="12"/>
        <color indexed="8"/>
        <rFont val="標楷體"/>
        <family val="4"/>
        <charset val="136"/>
      </rPr>
      <t>年度</t>
    </r>
    <phoneticPr fontId="14" type="noConversion"/>
  </si>
  <si>
    <t>107年度決算數</t>
    <phoneticPr fontId="14" type="noConversion"/>
  </si>
  <si>
    <t xml:space="preserve">       　　　　　       中華民國110年度</t>
    <phoneticPr fontId="14" type="noConversion"/>
  </si>
  <si>
    <r>
      <t>　</t>
    </r>
    <r>
      <rPr>
        <sz val="12"/>
        <color theme="1"/>
        <rFont val="Times New Roman"/>
        <family val="1"/>
      </rPr>
      <t xml:space="preserve"> </t>
    </r>
    <r>
      <rPr>
        <sz val="12"/>
        <color theme="1"/>
        <rFont val="標楷體"/>
        <family val="4"/>
        <charset val="136"/>
      </rPr>
      <t>　</t>
    </r>
    <r>
      <rPr>
        <sz val="12"/>
        <color theme="1"/>
        <rFont val="Times New Roman"/>
        <family val="1"/>
      </rPr>
      <t xml:space="preserve">  </t>
    </r>
    <r>
      <rPr>
        <sz val="12"/>
        <color theme="1"/>
        <rFont val="標楷體"/>
        <family val="4"/>
        <charset val="136"/>
      </rPr>
      <t>　</t>
    </r>
    <r>
      <rPr>
        <sz val="12"/>
        <color theme="1"/>
        <rFont val="Times New Roman"/>
        <family val="1"/>
      </rPr>
      <t xml:space="preserve"> </t>
    </r>
    <r>
      <rPr>
        <sz val="12"/>
        <color theme="1"/>
        <rFont val="標楷體"/>
        <family val="4"/>
        <charset val="136"/>
      </rPr>
      <t>　</t>
    </r>
    <r>
      <rPr>
        <sz val="12"/>
        <color theme="1"/>
        <rFont val="Times New Roman"/>
        <family val="1"/>
      </rPr>
      <t xml:space="preserve">   </t>
    </r>
    <r>
      <rPr>
        <sz val="12"/>
        <color theme="1"/>
        <rFont val="標楷體"/>
        <family val="4"/>
        <charset val="136"/>
      </rPr>
      <t>中華民國</t>
    </r>
    <r>
      <rPr>
        <sz val="12"/>
        <color theme="1"/>
        <rFont val="Times New Roman"/>
        <family val="1"/>
      </rPr>
      <t>110</t>
    </r>
    <r>
      <rPr>
        <sz val="12"/>
        <color theme="1"/>
        <rFont val="標楷體"/>
        <family val="4"/>
        <charset val="136"/>
      </rPr>
      <t>年度</t>
    </r>
    <phoneticPr fontId="14" type="noConversion"/>
  </si>
  <si>
    <r>
      <t>受贈固定資產及無形資產與遞延收入同額增加之金額50,800千元，係外界捐贈（包含機械設備42,000千元</t>
    </r>
    <r>
      <rPr>
        <sz val="12"/>
        <rFont val="新細明體"/>
        <family val="1"/>
        <charset val="136"/>
      </rPr>
      <t>、</t>
    </r>
    <r>
      <rPr>
        <sz val="12"/>
        <rFont val="標楷體"/>
        <family val="4"/>
        <charset val="136"/>
      </rPr>
      <t>交通運輸設備6,400千元、什項設備1,400千元、電腦軟體1,000千元）。</t>
    </r>
    <phoneticPr fontId="14" type="noConversion"/>
  </si>
  <si>
    <t>報廢固定資產－固定資產與累計折舊同額減少之金額532,082千元（報廢項目包含房屋及建築36,289千元、機械及設備462,900千元、交通及運輸設備3,040千元、什項設備29,853千元)。</t>
    <phoneticPr fontId="14" type="noConversion"/>
  </si>
  <si>
    <t>報廢固定資產－代管資產與應付代管資產同額減少之金額1,773千元。</t>
    <phoneticPr fontId="14" type="noConversion"/>
  </si>
  <si>
    <t>預計應收醫療帳款轉催收款項13,441千元，應收醫療帳款實際發生折讓2,252,763千元，催收款項實際發生呆帳7,791千元。</t>
    <phoneticPr fontId="14" type="noConversion"/>
  </si>
  <si>
    <t>未分配賸餘撥充基金數3,296,955千元。</t>
    <phoneticPr fontId="14" type="noConversion"/>
  </si>
  <si>
    <t>二、為應業務需要辦理院區及醫護宿舍清潔、病歷檢體及藥品傳送、病房送餐與清潔
　　、空調及水電設備等管理操作保養、保全、停車場管理等勞務承攬，預計1,336
　　人。</t>
    <phoneticPr fontId="14" type="noConversion"/>
  </si>
  <si>
    <t>備註：110年度經本表增購及汰舊換新後，計有：</t>
    <phoneticPr fontId="14" type="noConversion"/>
  </si>
  <si>
    <t>總院：</t>
    <phoneticPr fontId="14" type="noConversion"/>
  </si>
  <si>
    <t>雲林分院：</t>
    <phoneticPr fontId="14" type="noConversion"/>
  </si>
  <si>
    <t>北護分院：</t>
    <phoneticPr fontId="14" type="noConversion"/>
  </si>
  <si>
    <t>金山分院：</t>
    <phoneticPr fontId="14" type="noConversion"/>
  </si>
  <si>
    <t>小客貨兩用車</t>
    <phoneticPr fontId="14" type="noConversion"/>
  </si>
  <si>
    <t>備註：
1.百分比及前年度決算數細數之和與總數或略有出入，係四捨五入關係。以下各表同。
2.本年度預算數「門診醫療成本」、「住院醫療成本」與「其他補助收入」科目，業已沖銷總院(個別)補助新竹臺大分院生醫醫院竹北院區醫療業務100,000千元。</t>
    <phoneticPr fontId="14" type="noConversion"/>
  </si>
  <si>
    <t>教育部補助新竹臺大分院生醫醫院竹北院區籌設經費。</t>
    <phoneticPr fontId="14" type="noConversion"/>
  </si>
  <si>
    <t>預計臺灣大學及其他機關撥入財產增撥基金數1,000千元。</t>
    <phoneticPr fontId="14" type="noConversion"/>
  </si>
  <si>
    <t>備註：本表「其他補助收入」業已沖銷總院(個別)補助新竹臺大分院生醫醫院竹北院
區醫療業務100,000千元。</t>
    <phoneticPr fontId="14" type="noConversion"/>
  </si>
  <si>
    <t>六、各計畫期程係依據工程實際執行狀況調整編列。</t>
    <phoneticPr fontId="14" type="noConversion"/>
  </si>
  <si>
    <t>三、東址外牆更新工程先期規劃構想書經行政院107年9月12日院臺教字第1070106028號函核定。</t>
    <phoneticPr fontId="14" type="noConversion"/>
  </si>
  <si>
    <r>
      <t xml:space="preserve">                                                         </t>
    </r>
    <r>
      <rPr>
        <sz val="12"/>
        <rFont val="標楷體"/>
        <family val="4"/>
        <charset val="136"/>
      </rPr>
      <t>中華民國</t>
    </r>
    <r>
      <rPr>
        <sz val="12"/>
        <rFont val="Times New Roman"/>
        <family val="1"/>
      </rPr>
      <t>110</t>
    </r>
    <r>
      <rPr>
        <sz val="12"/>
        <rFont val="標楷體"/>
        <family val="4"/>
        <charset val="136"/>
      </rPr>
      <t>年度</t>
    </r>
    <phoneticPr fontId="37" type="noConversion"/>
  </si>
  <si>
    <t>一、管理用車輛：無。</t>
    <phoneticPr fontId="14" type="noConversion"/>
  </si>
  <si>
    <t>二、其他車輛：機車3輛。</t>
    <phoneticPr fontId="14" type="noConversion"/>
  </si>
  <si>
    <t>二、其他車輛：大貨車1輛、救護車1輛。</t>
    <phoneticPr fontId="14" type="noConversion"/>
  </si>
  <si>
    <t>一、管理用車輛：小客車(5人座)1輛、小客車(8人座)3輛、小客車(9人座)1輛、自用大客車
    (21人座)4輛。</t>
    <phoneticPr fontId="14" type="noConversion"/>
  </si>
  <si>
    <t>雲林分院 :
1.用途：醫療巡迴、居家護理訪視、精神居家護理訪視、偏遠地區門診、血液透析居家護理訪視等，由斗六至雲林縣各鄉鎮往返接送醫護人員、藥師、治療師、社工人員與各項醫療器材90%。                               2.預計購置年月：110年8月。                         3.專案報核函號：依行政院107年8月21日院臺財字第1070184404號函核定配置數範圍內逐年辦理汰換。</t>
    <phoneticPr fontId="14" type="noConversion"/>
  </si>
  <si>
    <r>
      <t>　　</t>
    </r>
    <r>
      <rPr>
        <sz val="12"/>
        <rFont val="Times New Roman"/>
        <family val="1"/>
      </rPr>
      <t xml:space="preserve">                      </t>
    </r>
    <r>
      <rPr>
        <sz val="12"/>
        <rFont val="標楷體"/>
        <family val="4"/>
        <charset val="136"/>
      </rPr>
      <t>　　</t>
    </r>
    <r>
      <rPr>
        <sz val="12"/>
        <rFont val="Times New Roman"/>
        <family val="1"/>
      </rPr>
      <t xml:space="preserve">              </t>
    </r>
    <r>
      <rPr>
        <sz val="12"/>
        <rFont val="標楷體"/>
        <family val="4"/>
        <charset val="136"/>
      </rPr>
      <t>　　</t>
    </r>
    <r>
      <rPr>
        <sz val="12"/>
        <rFont val="Times New Roman"/>
        <family val="1"/>
      </rPr>
      <t xml:space="preserve">     </t>
    </r>
    <r>
      <rPr>
        <sz val="12"/>
        <rFont val="標楷體"/>
        <family val="4"/>
        <charset val="136"/>
      </rPr>
      <t>中華民國</t>
    </r>
    <r>
      <rPr>
        <sz val="12"/>
        <rFont val="Times New Roman"/>
        <family val="1"/>
      </rPr>
      <t>110</t>
    </r>
    <r>
      <rPr>
        <sz val="12"/>
        <rFont val="標楷體"/>
        <family val="4"/>
        <charset val="136"/>
      </rPr>
      <t>年度</t>
    </r>
    <phoneticPr fontId="14" type="noConversion"/>
  </si>
  <si>
    <t>不動產、廠房  及設備　</t>
    <phoneticPr fontId="14" type="noConversion"/>
  </si>
  <si>
    <t>新竹生醫
園區分院
新建工程</t>
    <phoneticPr fontId="37" type="noConversion"/>
  </si>
  <si>
    <t>一、新竹生醫園區分院新建工程總經費計6,696,068千元，其中衛生福利部補助1,400,000千元，教育部補助2,855,212千元(公共建設經費1,946,012千元及科技預算909,200千元)，其餘經費2,440,856千元由本院自籌。</t>
    <phoneticPr fontId="37" type="noConversion"/>
  </si>
  <si>
    <t>新竹生醫園區分院新建工程</t>
    <phoneticPr fontId="37" type="noConversion"/>
  </si>
  <si>
    <r>
      <t xml:space="preserve">   </t>
    </r>
    <r>
      <rPr>
        <sz val="12"/>
        <rFont val="標楷體"/>
        <family val="4"/>
        <charset val="136"/>
      </rPr>
      <t xml:space="preserve">新竹生醫
</t>
    </r>
    <r>
      <rPr>
        <sz val="12"/>
        <rFont val="Times New Roman"/>
        <family val="1"/>
      </rPr>
      <t xml:space="preserve">   </t>
    </r>
    <r>
      <rPr>
        <sz val="12"/>
        <rFont val="標楷體"/>
        <family val="4"/>
        <charset val="136"/>
      </rPr>
      <t xml:space="preserve">園區分院
</t>
    </r>
    <r>
      <rPr>
        <sz val="12"/>
        <rFont val="Times New Roman"/>
        <family val="1"/>
      </rPr>
      <t xml:space="preserve">   </t>
    </r>
    <r>
      <rPr>
        <sz val="12"/>
        <rFont val="標楷體"/>
        <family val="4"/>
        <charset val="136"/>
      </rPr>
      <t>新建工程</t>
    </r>
    <phoneticPr fontId="14" type="noConversion"/>
  </si>
  <si>
    <t>五、仁愛醫護大樓新建工程可行性評估經行政院108年6月10日院授主基作字第1080200621號函核定。</t>
    <phoneticPr fontId="14" type="noConversion"/>
  </si>
  <si>
    <t>二、新竹生醫園區分院新建工程計畫奉行政院102年5月30日院臺科字第1020029539號函核定及105年9月5日院  臺科字第1050036425號函核定，原總經費為5,498,289千元，修正為6,704,473千元，於108年11月7日教育部臺
    教高(三)字第1080152917號函核定，二期工程總經費經公共工程委員會修正減列8,405千元，爰總經費修  正為6,696,068千元。其中衛生福利部補助1,400,000千元，教育部補助2,855,212千元(公共建設經費支應
    1,946,012千元，科技預算支應909,200千元)，其餘經費2,440,856千元由本院自籌。</t>
    <phoneticPr fontId="14" type="noConversion"/>
  </si>
  <si>
    <t>備註：
1.業已沖銷總院(個別)現金增撥金山分院之基金交易18,500千元。
2.總院(個別)移撥設備至新竹臺大分院生醫醫院竹北院區計350,000千元，因增減互抵，基金數額未變動，故本表所列數額未含該等增減變動金額。</t>
    <phoneticPr fontId="14" type="noConversion"/>
  </si>
  <si>
    <t>一、管理用車輛：小客車(5人座)2輛、小客車(8人座)2輛、自用大客車(21人座)2輛。</t>
  </si>
  <si>
    <t>二、其他車輛：小貨車1輛、運送大體禮車1輛、救護車6輛、機車1輛。</t>
  </si>
  <si>
    <t>一、管理用車輛：小客車(5人座)3輛、小客車(7人座)3輛、小客車(8人座)5輛、小客車(9人
　　座)9輛、客貨兩用車(5人座)1輛、大客車(15人座)1輛、大客車(21人座)3輛。</t>
  </si>
  <si>
    <t>二、其他車輛：子抹車(2人座)1輛、救護車(5人座)1輛。</t>
  </si>
  <si>
    <t>二、其他車輛：救護車1輛、復康巴士（5人座）1輛、復康巴士（8人座）2輛。</t>
    <phoneticPr fontId="14" type="noConversion"/>
  </si>
  <si>
    <t>備註：
一、為應業務成長需要及考量人員運用之彈性，本院逐年增聘契僱醫務行政及醫事人
　　員。110年預計聘用行政人員2,367人(含部分工時33人)、研究助理639人、實習學
　　生50人、照顧服務員25人、契約主治醫師368人、契約住院醫師40人、護理人員
　　3,835人(含部分工時39人)、醫技人員976人(含部分工時39人)、因應衛生福利部
　　畢業後一般醫學訓練(PGY)計畫聘用PGY住院醫師339人。</t>
    <phoneticPr fontId="14" type="noConversion"/>
  </si>
  <si>
    <t xml:space="preserve">一、本院兼任人員屬校開支人員用人費用之「正式員額薪資」、「年終獎金」、「考績獎金」、「退休  金」、「分擔保險費」及「其他福利費」項目金額計529,653千元，係與臺灣大學分攤。因前揭科目
    均係固定性給與，並考量臺灣大學財務狀況，自96年度起臺灣大學定額分攤 300,069千元，超出部  分悉由本院自行支應，金額計229,584千元。另「超時工作報酬」、「績效獎金」、「其他獎金」及
   「傷病醫藥費」等項目係在本院服務所衍生之變動性給與，均由本院全額負擔。
二、為應業務成長需要及考量人員運用之彈性，本院逐年增聘契僱醫務行政及醫事人員。110年預計     聘用行政人員2,367人(含部分工時33人)、金額計1,276,767千元；研究助理639人、金額計328,722千
    元； 實習學生50人、生活津貼計10,545千元；照顧服務員25人、金額14,607千元；契約主治醫     師368人、 金額計617,654千元；契約住院醫師40人、金額計42,000千元；護理人員3,835人(含部分工
    時14人)、金額計2,664,595千元；醫技人員976人(含部分工時23人)、金額計716,898千元；因應    衛生福利部實施畢業後一般醫學訓練(PGY)計畫聘用PGY住院醫師339人，金額計374,316千元。
三、為應業務需要辦理院區及醫護宿舍清潔、病歷檢體及藥品傳送、病房送餐與清潔、空調及水電設備  等管理操作保養、保全、停車場管理等勞務承攬，預計1,336人，金額827,982千元。
四、本院績效獎金及其他奬金係依行政院106年3月27日院授人給字第1060041361號函「教育部所屬國立  大學校院附設醫院獎勵金實施要點」標準編列績效獎勵金及基本獎勵金(其中預估績效獎勵金發放人
    數為14,559人、金額3,805,041千元；其他奬金發放人數為6,568人、金額1,599,281千元)；考績獎  金係依據「公務人員考績法」編列，發放人數為5,205人、金額361,880千元；年終獎金係依據「軍公
    教人員年終工作獎金發給注意事項」編列，預計發放人數為5,867人、金額414,602千元；年終慰問  金係依據「退休(伍)軍公教人員年終慰問金發給辦法」編列，預計發放人數為28人、金額558千元。                                     
</t>
    <phoneticPr fontId="37" type="noConversion"/>
  </si>
  <si>
    <t>一、管理用車輛：自用大客車(21人座)3輛、小客車(9人座)1輛、小客車(7人座)1輛、
    小客貨車(5人座)1輛、小客貨車(7人座)1輛。</t>
    <phoneticPr fontId="14" type="noConversion"/>
  </si>
  <si>
    <t>新竹臺大分院：</t>
    <phoneticPr fontId="14" type="noConversion"/>
  </si>
  <si>
    <t>教育部補助新竹臺大分院新竹醫院及生醫醫院竹東院區人事費107,085千元、補助生醫醫院竹北院區營運初期維運費80,000千元；衛生福利部補助培訓畢業後醫事人員在職教育之教學成本及西醫畢業後一般醫學訓練計畫(PGY)經費計75,608千元；器官勸募網絡計畫補助經費3,065千元；新北市政府基於照顧偏遠地區民眾責任，補助金山分院10,000千元。</t>
    <phoneticPr fontId="14" type="noConversion"/>
  </si>
  <si>
    <t>配合計畫進度所需，經行政院108年10月22日院授主基作字第1080201103號函同意，於108年度先行辦理，並補辦110年度預算。</t>
    <phoneticPr fontId="14" type="noConversion"/>
  </si>
  <si>
    <t xml:space="preserve">一、「上年度最高可進用員額數」5,194人係依據行政院109年核定數查填，較109年度預算計減列技工5人、工友11人。
二、「本年度最高可進用員額數」較「上年度最高可進用員額數」增加職員170人，係新竹臺大分院生醫醫院竹北院區員額配合醫療作業需求增列；減少駐衛警1人、技工10人、工友5人、駕駛1人，主要係該等人員預計於110年度退休。
三、兼任人員計1,964人，除臺灣大學及醫學院教員兼任人員外，支兼職酬金之兼任主治醫師計709人。
</t>
    <phoneticPr fontId="14" type="noConversion"/>
  </si>
  <si>
    <r>
      <t>包含提存呆帳及醫療折讓3,461,135千元、折舊1,895,225千元、攤銷95,241千元、遞延收入隨折舊及攤銷費用提列轉列受贈收入66,937千元、</t>
    </r>
    <r>
      <rPr>
        <sz val="12"/>
        <color rgb="FF0000FF"/>
        <rFont val="標楷體"/>
        <family val="4"/>
        <charset val="136"/>
      </rPr>
      <t>提撥約聘僱人員離職儲金13,897千元、</t>
    </r>
    <r>
      <rPr>
        <sz val="12"/>
        <rFont val="標楷體"/>
        <family val="4"/>
        <charset val="136"/>
      </rPr>
      <t>流動資產淨增3,355,686千元及流動負債淨增32,400千元。</t>
    </r>
    <phoneticPr fontId="14" type="noConversion"/>
  </si>
  <si>
    <t xml:space="preserve">                                  中華民國110年度</t>
    <phoneticPr fontId="14" type="noConversion"/>
  </si>
  <si>
    <r>
      <t xml:space="preserve">     </t>
    </r>
    <r>
      <rPr>
        <sz val="12"/>
        <rFont val="標楷體"/>
        <family val="4"/>
        <charset val="136"/>
      </rPr>
      <t>中華民國</t>
    </r>
    <r>
      <rPr>
        <sz val="12"/>
        <rFont val="Times New Roman"/>
        <family val="1"/>
      </rPr>
      <t>110</t>
    </r>
    <r>
      <rPr>
        <sz val="12"/>
        <rFont val="標楷體"/>
        <family val="4"/>
        <charset val="136"/>
      </rPr>
      <t xml:space="preserve">年度   </t>
    </r>
    <phoneticPr fontId="14" type="noConversion"/>
  </si>
  <si>
    <t xml:space="preserve">  　         中華民國110年度 </t>
    <phoneticPr fontId="14" type="noConversion"/>
  </si>
  <si>
    <r>
      <t xml:space="preserve">                                               </t>
    </r>
    <r>
      <rPr>
        <sz val="12"/>
        <color indexed="8"/>
        <rFont val="標楷體"/>
        <family val="4"/>
        <charset val="136"/>
      </rPr>
      <t>中華民國</t>
    </r>
    <r>
      <rPr>
        <sz val="12"/>
        <color indexed="8"/>
        <rFont val="Times New Roman"/>
        <family val="1"/>
      </rPr>
      <t>110</t>
    </r>
    <r>
      <rPr>
        <sz val="12"/>
        <color indexed="8"/>
        <rFont val="標楷體"/>
        <family val="4"/>
        <charset val="136"/>
      </rPr>
      <t>年度</t>
    </r>
    <phoneticPr fontId="14" type="noConversion"/>
  </si>
  <si>
    <r>
      <t xml:space="preserve">                         </t>
    </r>
    <r>
      <rPr>
        <sz val="12"/>
        <color indexed="8"/>
        <rFont val="標楷體"/>
        <family val="4"/>
        <charset val="136"/>
      </rPr>
      <t>中華民國</t>
    </r>
    <r>
      <rPr>
        <sz val="12"/>
        <color indexed="8"/>
        <rFont val="Times New Roman"/>
        <family val="1"/>
      </rPr>
      <t>110</t>
    </r>
    <r>
      <rPr>
        <sz val="12"/>
        <color indexed="8"/>
        <rFont val="標楷體"/>
        <family val="4"/>
        <charset val="136"/>
      </rPr>
      <t>年</t>
    </r>
    <r>
      <rPr>
        <sz val="12"/>
        <color indexed="8"/>
        <rFont val="Times New Roman"/>
        <family val="1"/>
      </rPr>
      <t>12</t>
    </r>
    <r>
      <rPr>
        <sz val="12"/>
        <color indexed="8"/>
        <rFont val="標楷體"/>
        <family val="4"/>
        <charset val="136"/>
      </rPr>
      <t>月</t>
    </r>
    <r>
      <rPr>
        <sz val="12"/>
        <color indexed="8"/>
        <rFont val="Times New Roman"/>
        <family val="1"/>
      </rPr>
      <t>31</t>
    </r>
    <r>
      <rPr>
        <sz val="12"/>
        <color indexed="8"/>
        <rFont val="標楷體"/>
        <family val="4"/>
        <charset val="136"/>
      </rPr>
      <t>日</t>
    </r>
    <phoneticPr fontId="14" type="noConversion"/>
  </si>
  <si>
    <t>108年12月31日
實際數</t>
    <phoneticPr fontId="14" type="noConversion"/>
  </si>
  <si>
    <t>110年12月31日
預計數</t>
    <phoneticPr fontId="14" type="noConversion"/>
  </si>
  <si>
    <t>四、林森大樓新建工程先期規劃構想書經教育部106年9月5日臺教高(三)字第1060123612號函核定，原總經費 為226,522千元；教育部108年7月30日臺教高(三)字第1080080374函核定修正計畫為280,637千元。</t>
    <phoneticPr fontId="14" type="noConversion"/>
  </si>
  <si>
    <t>一、健康大樓新建工程計畫修正說明書奉行政院102年5月24日院臺教字第1020029677號函、103年10月1日院   臺教字第1030051833號函及107年1月4日院臺教字第1060044038號函核定，原總經費為4,209,412千元，第1次修
    正為5,648,214千元，第2次修正為4,731,265千元，第3次修正為5,447,402千元。行政院108.10.22院授   主基作字第1080201103號函同意於108年度先行辦理6,600萬元，並於110年度補辦預算。</t>
    <phoneticPr fontId="14" type="noConversion"/>
  </si>
  <si>
    <t>業務支出部分：</t>
    <phoneticPr fontId="37" type="noConversion"/>
  </si>
  <si>
    <t>銀行存款利息收入。</t>
  </si>
  <si>
    <t>未計利息股利之現金流入(流出)</t>
  </si>
  <si>
    <t>減少短期墊款。</t>
  </si>
  <si>
    <t>減少長期應收款。</t>
  </si>
  <si>
    <t>收回催收款項。</t>
  </si>
  <si>
    <t>增加短期墊款。</t>
  </si>
  <si>
    <t>增加準備金。</t>
  </si>
  <si>
    <t>增加土地18,500千元、房屋及建築1,775,965千元、機械及設備2,004,474千元、交通及運輸設備19,358千元及什項設備58,670千元。</t>
  </si>
  <si>
    <t>購買電腦軟體。</t>
  </si>
  <si>
    <t>增加遞延收入200,000千元，增加存入保證金546,537千元，增加暫收及待結轉帳項270,000千元。</t>
  </si>
  <si>
    <t>教育部補助新竹臺大分院生醫醫院竹北院區籌設經費。</t>
  </si>
  <si>
    <t>減少遞延收入215,980千元，減少存入保證金285,494千元，減少暫收及待結轉帳項260,000千元。</t>
  </si>
  <si>
    <t>107/01~112/12</t>
  </si>
  <si>
    <t>108/01~113/12</t>
  </si>
  <si>
    <t>為改善臺大醫院門診服務品質，促進疾病預防與健康狀態保持，規劃興建地上14層樓、地下4層大樓，包含中央廣場、地下停車場及聯通走廊，總樓地板面積為80,506.56平方公尺。</t>
  </si>
  <si>
    <t>100年~111年</t>
  </si>
  <si>
    <t>4%</t>
  </si>
  <si>
    <t>29.39</t>
  </si>
  <si>
    <t>為提升新竹地區急重症醫療服務能量及高品質人性化醫療服務，帶動生醫園區之臨床轉譯研究並促進我國生物醫學產業及科技研究發展，第1期興建地上8層樓、地下2層大樓，包含地下停車場，總樓地板面積合計為76,694.53平方公尺；第2期興建地上9層、地下2層之研究大樓(含宿舍及國際醫療中心)，總樓地板面積為37,556.54平方公尺。</t>
  </si>
  <si>
    <t>第1期工程：102年～109年(規劃設計至完工驗收)
第2期工程：106年～112年(規劃設計至完工驗收)</t>
  </si>
  <si>
    <t>提升新竹地區急重症醫療服務能量及高品質人性化醫療服務，帶動生醫園區之臨床轉譯研究並促進我國生物醫學產業及科技研究發展，效益多屬提升醫療服務及研究品質等非量化因素。</t>
  </si>
  <si>
    <t>東址既有外牆系統更新為金屬框架式半單元帷幕牆系統外牆，總外牆更新面積約75,810平方公尺。</t>
  </si>
  <si>
    <t>108年~114年</t>
  </si>
  <si>
    <t>本院外牆更新為輕量化之金屬帷幕外牆系統除可減輕結構負擔外，並可改善院內感染控制及環境衛生，進而降低空調負荷，節約能源，提供來院民眾安全的就醫環境及更完善之醫療服務。</t>
  </si>
  <si>
    <t>興建地上6層樓、地下3層大樓，總樓地板面積約5,781.76平方公尺。</t>
  </si>
  <si>
    <t>107年~112年</t>
  </si>
  <si>
    <t>12.26</t>
  </si>
  <si>
    <t>興建地上15層，地下3層之建築，總樓地板面積約18,433平方公尺。</t>
  </si>
  <si>
    <t>108年~113年</t>
  </si>
  <si>
    <t>提升醫護人員住宿品質、抒解人力逐步增長後伴隨宿舍需求量大幅增長、提高土地價值與使用效益、提高人才繼續留任之意願。</t>
  </si>
  <si>
    <t>一、健康大樓新建工程計畫總經費計5,447,402千元，悉由本院營運資金支應。</t>
  </si>
  <si>
    <t>二、本計畫依「中央政府各機關工程管理費支用要點」規定，按0.5%~3%估算工程管理費，本年度編列2,000千元。</t>
  </si>
  <si>
    <t>二、本計畫依「中央政府各機關工程管理費支用要點」規定，按0.5%~3%估算工程管理費，本年度編列1,500千元。</t>
  </si>
  <si>
    <t>一、東址外牆更新工程總經費計1,212,825千元，悉由本院營運資金支應。</t>
  </si>
  <si>
    <t>二、本計畫依「中央政府各機關工程管理費支用要點」規定，按0.5%~3%估算工程管理費，本年度編列1,406千元。</t>
  </si>
  <si>
    <t>一、林森大樓新建工程總經費計280,637千元，悉由本院營運資金支應。</t>
  </si>
  <si>
    <t>二、本計畫依「中央政府各機關工程管理費支用要點」規定，按0.5%~3%估算工程管理費，本年度編列517千元。</t>
  </si>
  <si>
    <t>一、仁愛醫護大樓新建工程總經費計664,783千元，悉由本院營運資金支應。</t>
  </si>
  <si>
    <t>二、本計畫依「中央政府各機關工程管理費支用要點」規定，按0.5%~3%估算工程管理費，本年度未編列。</t>
  </si>
  <si>
    <t>-</t>
  </si>
  <si>
    <t>備註：
1.表內加或減存貨評價、盤餘絀、出售下腳收入等與存貨相關之餘絀淨計396千元，係門診醫療 成本藥品存貨盤盈296千元、住院醫療成本藥品存貨盤盈101千元及決算
   數按審定數四捨五入不調尾差1千元。
2.本表「門診醫療成本」、「住院醫療成本」項下之「捐助、補助與獎助」業已沖銷總院(個別  )補助新竹臺大分院生醫醫院竹北院區醫療業務100,000千元。</t>
    <phoneticPr fontId="14" type="noConversion"/>
  </si>
  <si>
    <t>備註：表內前年度決算數37,238,191千元，與收支預計表、各項成本明細表前年度決算數  加總數37,237,795千元，差異396千元，係存貨盤盈重分類(門診醫療成本296千元、
　　　住院醫療成本101千元)及決算數按審定數四捨五入不調尾差1千元影響所致。</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</si>
</sst>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 #,##0_-;_-* &quot;-&quot;_-;_-@_-"/>
    <numFmt numFmtId="43" formatCode="_-* #,##0.00_-;\-* #,##0.00_-;_-* &quot;-&quot;??_-;_-@_-"/>
    <numFmt numFmtId="176" formatCode="#,##0_ "/>
    <numFmt numFmtId="177" formatCode="#,##0.00_ "/>
    <numFmt numFmtId="178" formatCode="_-\ #,##0.00_-;\-\ #,##0.00_-;_-* &quot;-&quot;??_-;_-@_-"/>
    <numFmt numFmtId="179" formatCode="_-\ #,##0_-;\-\ #,##0_-;_-* &quot;-&quot;_-;_-@_-"/>
    <numFmt numFmtId="180" formatCode="#,##0_);[Red]\(#,##0\)"/>
    <numFmt numFmtId="181" formatCode="_-* #,##0_-;\-* #,##0_-;_-* &quot;-&quot;??_-;_-@_-"/>
    <numFmt numFmtId="182" formatCode="_-* #,##0.00_-;\-* #,##0.00_-;_-* &quot;-&quot;_-;_-@_-"/>
    <numFmt numFmtId="183" formatCode="#,###\ "/>
    <numFmt numFmtId="184" formatCode="#,##0_ ;[Red]\-#,##0\ "/>
    <numFmt numFmtId="185" formatCode="_-\ #,##0.00_-;\-\ #,##0.00_-;_-* &quot;-&quot;_-;_-@_-"/>
    <numFmt numFmtId="187" formatCode="_(#,##0_);[Red]\(#,##0\)"/>
    <numFmt numFmtId="190" formatCode="0.0%"/>
  </numFmts>
  <fonts count="115">
    <font>
      <sz val="12"/>
      <name val="新細明體"/>
      <family val="1"/>
      <charset val="136"/>
    </font>
    <font>
      <sz val="12"/>
      <color theme="1"/>
      <name val="新細明體"/>
      <family val="2"/>
      <charset val="136"/>
      <scheme val="minor"/>
    </font>
    <font>
      <sz val="12"/>
      <name val="新細明體"/>
      <family val="1"/>
      <charset val="136"/>
    </font>
    <font>
      <sz val="12"/>
      <name val="Times New Roman"/>
      <family val="1"/>
    </font>
    <font>
      <u/>
      <sz val="14"/>
      <name val="華康中明體"/>
      <family val="3"/>
      <charset val="136"/>
    </font>
    <font>
      <b/>
      <sz val="12"/>
      <name val="Times New Roman"/>
      <family val="1"/>
    </font>
    <font>
      <b/>
      <sz val="12"/>
      <name val="新細明體"/>
      <family val="1"/>
      <charset val="136"/>
    </font>
    <font>
      <sz val="11"/>
      <name val="新細明體"/>
      <family val="1"/>
      <charset val="136"/>
    </font>
    <font>
      <sz val="12"/>
      <name val="新細明體"/>
      <family val="1"/>
      <charset val="136"/>
    </font>
    <font>
      <sz val="10"/>
      <name val="新細明體"/>
      <family val="1"/>
      <charset val="136"/>
    </font>
    <font>
      <b/>
      <sz val="10"/>
      <name val="Times New Roman"/>
      <family val="1"/>
    </font>
    <font>
      <sz val="12"/>
      <name val="標楷體"/>
      <family val="4"/>
      <charset val="136"/>
    </font>
    <font>
      <b/>
      <sz val="18"/>
      <name val="標楷體"/>
      <family val="4"/>
      <charset val="136"/>
    </font>
    <font>
      <u/>
      <sz val="14"/>
      <name val="標楷體"/>
      <family val="4"/>
      <charset val="136"/>
    </font>
    <font>
      <sz val="9"/>
      <name val="新細明體"/>
      <family val="1"/>
      <charset val="136"/>
    </font>
    <font>
      <sz val="12"/>
      <color indexed="81"/>
      <name val="新細明體"/>
      <family val="1"/>
      <charset val="136"/>
    </font>
    <font>
      <b/>
      <sz val="12"/>
      <name val="標楷體"/>
      <family val="4"/>
      <charset val="136"/>
    </font>
    <font>
      <sz val="12"/>
      <name val="新細明體"/>
      <family val="1"/>
      <charset val="136"/>
    </font>
    <font>
      <sz val="11"/>
      <name val="標楷體"/>
      <family val="4"/>
      <charset val="136"/>
    </font>
    <font>
      <sz val="10"/>
      <name val="標楷體"/>
      <family val="4"/>
      <charset val="136"/>
    </font>
    <font>
      <b/>
      <sz val="14"/>
      <name val="標楷體"/>
      <family val="4"/>
      <charset val="136"/>
    </font>
    <font>
      <sz val="12"/>
      <color indexed="12"/>
      <name val="新細明體"/>
      <family val="1"/>
      <charset val="136"/>
    </font>
    <font>
      <b/>
      <sz val="16"/>
      <name val="標楷體"/>
      <family val="4"/>
      <charset val="136"/>
    </font>
    <font>
      <sz val="14"/>
      <name val="新細明體"/>
      <family val="1"/>
      <charset val="136"/>
    </font>
    <font>
      <sz val="14"/>
      <name val="標楷體"/>
      <family val="4"/>
      <charset val="136"/>
    </font>
    <font>
      <b/>
      <sz val="14"/>
      <name val="新細明體"/>
      <family val="1"/>
      <charset val="136"/>
    </font>
    <font>
      <sz val="14"/>
      <name val="Times New Roman"/>
      <family val="1"/>
    </font>
    <font>
      <b/>
      <sz val="18"/>
      <name val="Times New Roman"/>
      <family val="1"/>
    </font>
    <font>
      <sz val="12"/>
      <color indexed="12"/>
      <name val="標楷體"/>
      <family val="4"/>
      <charset val="136"/>
    </font>
    <font>
      <u/>
      <sz val="9"/>
      <color indexed="36"/>
      <name val="新細明體"/>
      <family val="1"/>
      <charset val="136"/>
    </font>
    <font>
      <sz val="10"/>
      <name val="Times New Roman"/>
      <family val="1"/>
    </font>
    <font>
      <sz val="36"/>
      <name val="標楷體"/>
      <family val="4"/>
      <charset val="136"/>
    </font>
    <font>
      <sz val="12"/>
      <color indexed="10"/>
      <name val="標楷體"/>
      <family val="4"/>
      <charset val="136"/>
    </font>
    <font>
      <b/>
      <sz val="13.5"/>
      <name val="標楷體"/>
      <family val="4"/>
      <charset val="136"/>
    </font>
    <font>
      <sz val="13.5"/>
      <name val="標楷體"/>
      <family val="4"/>
      <charset val="136"/>
    </font>
    <font>
      <b/>
      <sz val="12.5"/>
      <name val="新細明體"/>
      <family val="1"/>
      <charset val="136"/>
    </font>
    <font>
      <u/>
      <sz val="14"/>
      <name val="Times New Roman"/>
      <family val="1"/>
    </font>
    <font>
      <sz val="9"/>
      <name val="細明體"/>
      <family val="3"/>
      <charset val="136"/>
    </font>
    <font>
      <b/>
      <sz val="12"/>
      <color indexed="81"/>
      <name val="新細明體"/>
      <family val="1"/>
      <charset val="136"/>
    </font>
    <font>
      <sz val="12"/>
      <color indexed="12"/>
      <name val="Times New Roman"/>
      <family val="1"/>
    </font>
    <font>
      <sz val="12"/>
      <color indexed="8"/>
      <name val="標楷體"/>
      <family val="4"/>
      <charset val="136"/>
    </font>
    <font>
      <sz val="12.5"/>
      <name val="標楷體"/>
      <family val="4"/>
      <charset val="136"/>
    </font>
    <font>
      <u/>
      <sz val="15"/>
      <name val="標楷體"/>
      <family val="4"/>
      <charset val="136"/>
    </font>
    <font>
      <sz val="9"/>
      <color indexed="81"/>
      <name val="新細明體"/>
      <family val="1"/>
      <charset val="136"/>
    </font>
    <font>
      <b/>
      <sz val="9"/>
      <color indexed="81"/>
      <name val="新細明體"/>
      <family val="1"/>
      <charset val="136"/>
    </font>
    <font>
      <u/>
      <sz val="16"/>
      <name val="標楷體"/>
      <family val="4"/>
      <charset val="136"/>
    </font>
    <font>
      <u/>
      <sz val="16"/>
      <name val="Times New Roman"/>
      <family val="1"/>
    </font>
    <font>
      <sz val="12"/>
      <color indexed="8"/>
      <name val="新細明體"/>
      <family val="1"/>
      <charset val="136"/>
    </font>
    <font>
      <sz val="12"/>
      <color indexed="8"/>
      <name val="Times New Roman"/>
      <family val="1"/>
    </font>
    <font>
      <u/>
      <sz val="14"/>
      <color indexed="8"/>
      <name val="標楷體"/>
      <family val="4"/>
      <charset val="136"/>
    </font>
    <font>
      <b/>
      <sz val="18"/>
      <color indexed="8"/>
      <name val="標楷體"/>
      <family val="4"/>
      <charset val="136"/>
    </font>
    <font>
      <sz val="11"/>
      <color indexed="81"/>
      <name val="新細明體"/>
      <family val="1"/>
      <charset val="136"/>
    </font>
    <font>
      <sz val="12.5"/>
      <name val="Times New Roman"/>
      <family val="1"/>
    </font>
    <font>
      <sz val="13"/>
      <name val="標楷體"/>
      <family val="4"/>
      <charset val="136"/>
    </font>
    <font>
      <sz val="13"/>
      <name val="Times New Roman"/>
      <family val="1"/>
    </font>
    <font>
      <b/>
      <sz val="12"/>
      <color indexed="8"/>
      <name val="新細明體"/>
      <family val="1"/>
      <charset val="136"/>
    </font>
    <font>
      <u/>
      <sz val="14"/>
      <color indexed="8"/>
      <name val="Times New Roman"/>
      <family val="1"/>
    </font>
    <font>
      <sz val="18"/>
      <color indexed="12"/>
      <name val="標楷體"/>
      <family val="4"/>
      <charset val="136"/>
    </font>
    <font>
      <sz val="11"/>
      <color indexed="12"/>
      <name val="標楷體"/>
      <family val="4"/>
      <charset val="136"/>
    </font>
    <font>
      <sz val="12"/>
      <color theme="1"/>
      <name val="新細明體"/>
      <family val="1"/>
      <charset val="136"/>
    </font>
    <font>
      <sz val="12"/>
      <color rgb="FFFF0000"/>
      <name val="新細明體"/>
      <family val="1"/>
      <charset val="136"/>
    </font>
    <font>
      <sz val="12"/>
      <color theme="1"/>
      <name val="標楷體"/>
      <family val="4"/>
      <charset val="136"/>
    </font>
    <font>
      <b/>
      <sz val="14"/>
      <color theme="1"/>
      <name val="新細明體"/>
      <family val="1"/>
      <charset val="136"/>
    </font>
    <font>
      <sz val="12"/>
      <color theme="1"/>
      <name val="Times New Roman"/>
      <family val="1"/>
    </font>
    <font>
      <b/>
      <sz val="12"/>
      <color theme="1"/>
      <name val="新細明體"/>
      <family val="1"/>
      <charset val="136"/>
    </font>
    <font>
      <sz val="9"/>
      <color indexed="81"/>
      <name val="Tahoma"/>
      <family val="2"/>
    </font>
    <font>
      <b/>
      <sz val="9"/>
      <color indexed="81"/>
      <name val="Tahoma"/>
      <family val="2"/>
    </font>
    <font>
      <sz val="9"/>
      <color indexed="81"/>
      <name val="細明體"/>
      <family val="3"/>
      <charset val="136"/>
    </font>
    <font>
      <sz val="11"/>
      <color theme="1"/>
      <name val="標楷體"/>
      <family val="4"/>
      <charset val="136"/>
    </font>
    <font>
      <sz val="16"/>
      <name val="標楷體"/>
      <family val="4"/>
      <charset val="136"/>
    </font>
    <font>
      <sz val="12"/>
      <color rgb="FF0000FF"/>
      <name val="標楷體"/>
      <family val="4"/>
      <charset val="136"/>
    </font>
    <font>
      <u/>
      <sz val="14"/>
      <color theme="1"/>
      <name val="標楷體"/>
      <family val="4"/>
      <charset val="136"/>
    </font>
    <font>
      <u/>
      <sz val="16"/>
      <color theme="1"/>
      <name val="標楷體"/>
      <family val="4"/>
      <charset val="136"/>
    </font>
    <font>
      <u/>
      <sz val="16"/>
      <color theme="1"/>
      <name val="Times New Roman"/>
      <family val="1"/>
    </font>
    <font>
      <b/>
      <sz val="18"/>
      <color theme="1"/>
      <name val="標楷體"/>
      <family val="4"/>
      <charset val="136"/>
    </font>
    <font>
      <sz val="10.5"/>
      <color theme="1"/>
      <name val="標楷體"/>
      <family val="4"/>
      <charset val="136"/>
    </font>
    <font>
      <sz val="11.5"/>
      <color theme="1"/>
      <name val="標楷體"/>
      <family val="4"/>
      <charset val="136"/>
    </font>
    <font>
      <sz val="12"/>
      <color rgb="FF0000FF"/>
      <name val="新細明體"/>
      <family val="1"/>
      <charset val="136"/>
    </font>
    <font>
      <sz val="12"/>
      <color rgb="FF0000FF"/>
      <name val="Times New Roman"/>
      <family val="1"/>
    </font>
    <font>
      <b/>
      <sz val="12"/>
      <color rgb="FF0000FF"/>
      <name val="Times New Roman"/>
      <family val="1"/>
    </font>
    <font>
      <sz val="10"/>
      <color rgb="FF0000FF"/>
      <name val="標楷體"/>
      <family val="4"/>
      <charset val="136"/>
    </font>
    <font>
      <sz val="11"/>
      <color rgb="FF000000"/>
      <name val="新細明體"/>
      <family val="2"/>
      <scheme val="minor"/>
    </font>
    <font>
      <sz val="10"/>
      <color theme="1"/>
      <name val="新細明體"/>
      <family val="1"/>
      <charset val="136"/>
    </font>
    <font>
      <b/>
      <sz val="12"/>
      <color theme="1"/>
      <name val="標楷體"/>
      <family val="4"/>
      <charset val="136"/>
    </font>
    <font>
      <b/>
      <sz val="12"/>
      <color rgb="FFFF0000"/>
      <name val="新細明體"/>
      <family val="1"/>
      <charset val="136"/>
    </font>
    <font>
      <b/>
      <sz val="12"/>
      <color rgb="FFFF0000"/>
      <name val="標楷體"/>
      <family val="4"/>
      <charset val="136"/>
    </font>
    <font>
      <b/>
      <sz val="10"/>
      <color rgb="FF0000FF"/>
      <name val="新細明體"/>
      <family val="1"/>
      <charset val="136"/>
    </font>
    <font>
      <sz val="12"/>
      <color rgb="FFFF0000"/>
      <name val="標楷體"/>
      <family val="4"/>
      <charset val="136"/>
    </font>
    <font>
      <b/>
      <sz val="14"/>
      <name val="Times New Roman"/>
      <family val="1"/>
    </font>
    <font>
      <b/>
      <sz val="10"/>
      <name val="新細明體"/>
      <family val="1"/>
      <charset val="136"/>
    </font>
    <font>
      <sz val="10"/>
      <color rgb="FF0000FF"/>
      <name val="新細明體"/>
      <family val="1"/>
      <charset val="136"/>
    </font>
    <font>
      <sz val="10"/>
      <color indexed="12"/>
      <name val="標楷體"/>
      <family val="4"/>
      <charset val="136"/>
    </font>
    <font>
      <b/>
      <sz val="10"/>
      <name val="標楷體"/>
      <family val="4"/>
      <charset val="136"/>
    </font>
    <font>
      <b/>
      <sz val="10"/>
      <color rgb="FFFF0000"/>
      <name val="新細明體"/>
      <family val="1"/>
      <charset val="136"/>
    </font>
    <font>
      <b/>
      <sz val="12"/>
      <color rgb="FFFFC000"/>
      <name val="標楷體"/>
      <family val="4"/>
      <charset val="136"/>
    </font>
    <font>
      <b/>
      <sz val="12"/>
      <color rgb="FFFFC000"/>
      <name val="新細明體"/>
      <family val="1"/>
      <charset val="136"/>
    </font>
    <font>
      <b/>
      <sz val="10"/>
      <color rgb="FFFFC000"/>
      <name val="新細明體"/>
      <family val="1"/>
      <charset val="136"/>
    </font>
    <font>
      <sz val="10"/>
      <color rgb="FFFFC000"/>
      <name val="新細明體"/>
      <family val="1"/>
      <charset val="136"/>
    </font>
    <font>
      <b/>
      <sz val="10"/>
      <color rgb="FFFFC000"/>
      <name val="標楷體"/>
      <family val="4"/>
      <charset val="136"/>
    </font>
    <font>
      <sz val="11"/>
      <color indexed="81"/>
      <name val="細明體"/>
      <family val="3"/>
      <charset val="136"/>
    </font>
    <font>
      <sz val="18"/>
      <color theme="1"/>
      <name val="標楷體"/>
      <family val="4"/>
      <charset val="136"/>
    </font>
    <font>
      <sz val="11.5"/>
      <name val="標楷體"/>
      <family val="4"/>
      <charset val="136"/>
    </font>
    <font>
      <sz val="10"/>
      <color indexed="8"/>
      <name val="Arial"/>
      <family val="2"/>
    </font>
    <font>
      <sz val="16"/>
      <name val="Times New Roman"/>
      <family val="1"/>
    </font>
    <font>
      <b/>
      <sz val="9"/>
      <color indexed="81"/>
      <name val="細明體"/>
      <family val="3"/>
      <charset val="136"/>
    </font>
    <font>
      <sz val="14"/>
      <color indexed="12"/>
      <name val="Times New Roman"/>
      <family val="1"/>
    </font>
    <font>
      <b/>
      <sz val="14"/>
      <color rgb="FFFF0000"/>
      <name val="Times New Roman"/>
      <family val="1"/>
    </font>
    <font>
      <sz val="11"/>
      <name val="Times New Roman"/>
      <family val="1"/>
    </font>
    <font>
      <sz val="12"/>
      <name val="台大醫院標楷體"/>
      <family val="4"/>
      <charset val="136"/>
    </font>
    <font>
      <sz val="13"/>
      <name val="台大醫院標楷體"/>
      <family val="4"/>
      <charset val="136"/>
    </font>
    <font>
      <sz val="14"/>
      <name val="台大醫院標楷體"/>
      <family val="4"/>
      <charset val="136"/>
    </font>
    <font>
      <b/>
      <sz val="11"/>
      <name val="標楷體"/>
      <family val="4"/>
      <charset val="136"/>
    </font>
    <font>
      <sz val="12"/>
      <color indexed="17"/>
      <name val="新細明體"/>
      <family val="1"/>
      <charset val="136"/>
    </font>
    <font>
      <sz val="12"/>
      <color theme="1"/>
      <name val="新細明體"/>
      <family val="1"/>
      <charset val="136"/>
      <scheme val="minor"/>
    </font>
    <font>
      <sz val="11"/>
      <color rgb="FF000000"/>
      <name val="新細明體"/>
      <family val="1"/>
      <charset val="136"/>
      <scheme val="minor"/>
    </font>
  </fonts>
  <fills count="4">
    <fill>
      <patternFill patternType="none"/>
    </fill>
    <fill>
      <patternFill patternType="gray125"/>
    </fill>
    <fill>
      <patternFill patternType="solid">
        <fgColor theme="0"/>
        <bgColor indexed="64"/>
      </patternFill>
    </fill>
    <fill>
      <patternFill patternType="solid">
        <fgColor indexed="42"/>
      </patternFill>
    </fill>
  </fills>
  <borders count="48">
    <border>
      <left/>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right/>
      <top/>
      <bottom style="thin">
        <color indexed="64"/>
      </bottom>
      <diagonal/>
    </border>
  </borders>
  <cellStyleXfs count="34">
    <xf numFmtId="0" fontId="0" fillId="0" borderId="0"/>
    <xf numFmtId="43" fontId="2" fillId="0" borderId="0" applyFont="0" applyFill="0" applyBorder="0" applyAlignment="0" applyProtection="0"/>
    <xf numFmtId="41" fontId="2" fillId="0" borderId="0" applyFont="0" applyFill="0" applyBorder="0" applyAlignment="0" applyProtection="0"/>
    <xf numFmtId="9" fontId="2" fillId="0" borderId="0" applyFont="0" applyFill="0" applyBorder="0" applyAlignment="0" applyProtection="0"/>
    <xf numFmtId="0" fontId="29" fillId="0" borderId="0" applyNumberFormat="0" applyFill="0" applyBorder="0" applyAlignment="0" applyProtection="0">
      <alignment vertical="top"/>
      <protection locked="0"/>
    </xf>
    <xf numFmtId="0" fontId="2" fillId="0" borderId="0">
      <alignment vertical="center"/>
    </xf>
    <xf numFmtId="0" fontId="81" fillId="0" borderId="0"/>
    <xf numFmtId="0" fontId="2" fillId="0" borderId="0">
      <alignment vertical="center"/>
    </xf>
    <xf numFmtId="43" fontId="2" fillId="0" borderId="0" applyFont="0" applyFill="0" applyBorder="0" applyAlignment="0" applyProtection="0"/>
    <xf numFmtId="187" fontId="3" fillId="0" borderId="0" applyFont="0" applyFill="0" applyBorder="0" applyAlignment="0" applyProtection="0"/>
    <xf numFmtId="0" fontId="3" fillId="0" borderId="0"/>
    <xf numFmtId="0" fontId="2" fillId="0" borderId="0"/>
    <xf numFmtId="0" fontId="1" fillId="0" borderId="0">
      <alignment vertical="center"/>
    </xf>
    <xf numFmtId="0" fontId="102" fillId="0" borderId="0"/>
    <xf numFmtId="0" fontId="81" fillId="0" borderId="0"/>
    <xf numFmtId="0" fontId="2" fillId="0" borderId="0">
      <alignment vertical="center"/>
    </xf>
    <xf numFmtId="0" fontId="114" fillId="0" borderId="0"/>
    <xf numFmtId="0" fontId="3" fillId="0" borderId="0">
      <alignment vertical="center"/>
    </xf>
    <xf numFmtId="0" fontId="2" fillId="0" borderId="0"/>
    <xf numFmtId="0" fontId="2" fillId="0" borderId="0">
      <alignment vertical="center"/>
    </xf>
    <xf numFmtId="0" fontId="2" fillId="0" borderId="0"/>
    <xf numFmtId="0" fontId="2" fillId="0" borderId="0">
      <alignment vertical="center"/>
    </xf>
    <xf numFmtId="0" fontId="2" fillId="0" borderId="0">
      <alignment vertical="center"/>
    </xf>
    <xf numFmtId="43" fontId="2" fillId="0" borderId="0" applyFont="0" applyFill="0" applyBorder="0" applyAlignment="0" applyProtection="0"/>
    <xf numFmtId="43" fontId="2" fillId="0" borderId="0" applyFont="0" applyFill="0" applyBorder="0" applyAlignment="0" applyProtection="0">
      <alignment vertical="center"/>
    </xf>
    <xf numFmtId="43" fontId="2" fillId="0" borderId="0" applyFont="0" applyFill="0" applyBorder="0" applyAlignment="0" applyProtection="0"/>
    <xf numFmtId="43" fontId="113" fillId="0" borderId="0" applyFont="0" applyFill="0" applyBorder="0" applyAlignment="0" applyProtection="0">
      <alignment vertical="center"/>
    </xf>
    <xf numFmtId="41" fontId="2" fillId="0" borderId="0" applyFont="0" applyFill="0" applyBorder="0" applyAlignment="0" applyProtection="0"/>
    <xf numFmtId="41" fontId="2" fillId="0" borderId="0" applyFont="0" applyFill="0" applyBorder="0" applyAlignment="0" applyProtection="0"/>
    <xf numFmtId="0" fontId="112" fillId="3" borderId="0" applyNumberFormat="0" applyBorder="0" applyAlignment="0" applyProtection="0">
      <alignment vertical="center"/>
    </xf>
    <xf numFmtId="0" fontId="112" fillId="3" borderId="0" applyNumberFormat="0" applyBorder="0" applyAlignment="0" applyProtection="0">
      <alignment vertical="center"/>
    </xf>
    <xf numFmtId="0" fontId="112" fillId="3" borderId="0" applyNumberFormat="0" applyBorder="0" applyAlignment="0" applyProtection="0">
      <alignment vertical="center"/>
    </xf>
    <xf numFmtId="9" fontId="113" fillId="0" borderId="0" applyFont="0" applyFill="0" applyBorder="0" applyAlignment="0" applyProtection="0">
      <alignment vertical="center"/>
    </xf>
    <xf numFmtId="9" fontId="113" fillId="0" borderId="0" applyFont="0" applyFill="0" applyBorder="0" applyAlignment="0" applyProtection="0">
      <alignment vertical="center"/>
    </xf>
  </cellStyleXfs>
  <cellXfs count="1197">
    <xf numFmtId="0" fontId="0" fillId="0" borderId="0" xfId="0"/>
    <xf numFmtId="0" fontId="11" fillId="0" borderId="0" xfId="0" applyFont="1"/>
    <xf numFmtId="0" fontId="11" fillId="0" borderId="0" xfId="0" applyFont="1" applyAlignment="1">
      <alignment horizontal="right"/>
    </xf>
    <xf numFmtId="0" fontId="3" fillId="0" borderId="0" xfId="0" applyFont="1"/>
    <xf numFmtId="0" fontId="11" fillId="0" borderId="0" xfId="0" applyFont="1" applyBorder="1" applyAlignment="1">
      <alignment horizontal="left" vertical="center"/>
    </xf>
    <xf numFmtId="0" fontId="3" fillId="0" borderId="0" xfId="0" applyFont="1" applyBorder="1" applyAlignment="1">
      <alignment horizontal="left" vertical="center"/>
    </xf>
    <xf numFmtId="0" fontId="11" fillId="0" borderId="0" xfId="0" applyFont="1" applyFill="1"/>
    <xf numFmtId="0" fontId="11" fillId="0" borderId="0" xfId="0" applyFont="1" applyFill="1" applyBorder="1"/>
    <xf numFmtId="0" fontId="16" fillId="0" borderId="1" xfId="0" applyFont="1" applyFill="1" applyBorder="1"/>
    <xf numFmtId="0" fontId="5" fillId="0" borderId="1" xfId="0" applyFont="1" applyFill="1" applyBorder="1"/>
    <xf numFmtId="0" fontId="11" fillId="0" borderId="1" xfId="0" applyFont="1" applyFill="1" applyBorder="1" applyAlignment="1">
      <alignment horizontal="left" wrapText="1"/>
    </xf>
    <xf numFmtId="0" fontId="2" fillId="0" borderId="1" xfId="0" applyFont="1" applyBorder="1"/>
    <xf numFmtId="0" fontId="11" fillId="0" borderId="0" xfId="0" applyFont="1" applyAlignment="1">
      <alignment vertical="center"/>
    </xf>
    <xf numFmtId="0" fontId="11" fillId="0" borderId="8" xfId="0" applyFont="1" applyBorder="1" applyAlignment="1">
      <alignment wrapText="1"/>
    </xf>
    <xf numFmtId="41" fontId="2" fillId="0" borderId="1" xfId="2" applyFont="1" applyBorder="1" applyAlignment="1">
      <alignment vertical="top"/>
    </xf>
    <xf numFmtId="181" fontId="2" fillId="0" borderId="1" xfId="1" applyNumberFormat="1" applyFont="1" applyBorder="1"/>
    <xf numFmtId="0" fontId="16" fillId="0" borderId="1" xfId="0" applyFont="1" applyFill="1" applyBorder="1" applyAlignment="1">
      <alignment vertical="top"/>
    </xf>
    <xf numFmtId="0" fontId="5" fillId="0" borderId="1" xfId="0" applyFont="1" applyFill="1" applyBorder="1" applyAlignment="1">
      <alignment vertical="top"/>
    </xf>
    <xf numFmtId="41" fontId="2" fillId="0" borderId="1" xfId="0" applyNumberFormat="1" applyFont="1" applyBorder="1" applyAlignment="1">
      <alignment vertical="top"/>
    </xf>
    <xf numFmtId="0" fontId="3" fillId="0" borderId="8" xfId="0" applyFont="1" applyFill="1" applyBorder="1" applyAlignment="1">
      <alignment horizontal="justify" wrapText="1"/>
    </xf>
    <xf numFmtId="0" fontId="3" fillId="0" borderId="1" xfId="0" applyFont="1" applyFill="1" applyBorder="1" applyAlignment="1">
      <alignment horizontal="justify" wrapText="1"/>
    </xf>
    <xf numFmtId="0" fontId="11" fillId="0" borderId="8" xfId="0" applyFont="1" applyFill="1" applyBorder="1" applyAlignment="1">
      <alignment wrapText="1"/>
    </xf>
    <xf numFmtId="0" fontId="11" fillId="0" borderId="0" xfId="0" applyFont="1" applyAlignment="1">
      <alignment vertical="top" wrapText="1"/>
    </xf>
    <xf numFmtId="0" fontId="0" fillId="0" borderId="0" xfId="0" applyFill="1"/>
    <xf numFmtId="0" fontId="11" fillId="0" borderId="0" xfId="0" applyFont="1" applyFill="1" applyAlignment="1">
      <alignment horizontal="right"/>
    </xf>
    <xf numFmtId="0" fontId="11" fillId="0" borderId="0" xfId="0" applyFont="1" applyFill="1" applyAlignment="1">
      <alignment horizontal="distributed"/>
    </xf>
    <xf numFmtId="0" fontId="11" fillId="0" borderId="5" xfId="0" applyNumberFormat="1" applyFont="1" applyFill="1" applyBorder="1" applyAlignment="1">
      <alignment horizontal="distributed" vertical="center"/>
    </xf>
    <xf numFmtId="0" fontId="11" fillId="0" borderId="15" xfId="0" applyNumberFormat="1" applyFont="1" applyFill="1" applyBorder="1" applyAlignment="1">
      <alignment horizontal="distributed" vertical="center"/>
    </xf>
    <xf numFmtId="0" fontId="0" fillId="0" borderId="0" xfId="0" applyFill="1" applyAlignment="1">
      <alignment vertical="top"/>
    </xf>
    <xf numFmtId="0" fontId="16" fillId="0" borderId="11" xfId="0" applyFont="1" applyFill="1" applyBorder="1" applyAlignment="1">
      <alignment horizontal="distributed"/>
    </xf>
    <xf numFmtId="0" fontId="11" fillId="0" borderId="3" xfId="0" applyFont="1" applyFill="1" applyBorder="1"/>
    <xf numFmtId="0" fontId="8" fillId="0" borderId="0" xfId="0" applyFont="1" applyFill="1"/>
    <xf numFmtId="0" fontId="17" fillId="0" borderId="0" xfId="0" applyFont="1" applyFill="1"/>
    <xf numFmtId="0" fontId="3" fillId="0" borderId="0" xfId="0" applyFont="1" applyFill="1"/>
    <xf numFmtId="41" fontId="17" fillId="0" borderId="1" xfId="0" applyNumberFormat="1" applyFont="1" applyFill="1" applyBorder="1"/>
    <xf numFmtId="0" fontId="11" fillId="0" borderId="8" xfId="0" applyFont="1" applyFill="1" applyBorder="1" applyAlignment="1">
      <alignment vertical="top" wrapText="1"/>
    </xf>
    <xf numFmtId="49" fontId="3" fillId="0" borderId="1" xfId="0" applyNumberFormat="1" applyFont="1" applyFill="1" applyBorder="1" applyAlignment="1">
      <alignment vertical="top"/>
    </xf>
    <xf numFmtId="0" fontId="16" fillId="0" borderId="3" xfId="0" applyFont="1" applyFill="1" applyBorder="1" applyAlignment="1">
      <alignment horizontal="distributed"/>
    </xf>
    <xf numFmtId="0" fontId="6" fillId="0" borderId="0" xfId="0" applyFont="1" applyFill="1"/>
    <xf numFmtId="0" fontId="25" fillId="0" borderId="0" xfId="0" applyFont="1" applyFill="1"/>
    <xf numFmtId="0" fontId="31" fillId="0" borderId="0" xfId="0" applyFont="1" applyAlignment="1">
      <alignment horizontal="center"/>
    </xf>
    <xf numFmtId="0" fontId="13" fillId="0" borderId="0" xfId="0" applyFont="1" applyFill="1" applyAlignment="1">
      <alignment horizontal="centerContinuous"/>
    </xf>
    <xf numFmtId="0" fontId="12" fillId="0" borderId="0" xfId="0" applyFont="1" applyFill="1" applyAlignment="1">
      <alignment horizontal="centerContinuous"/>
    </xf>
    <xf numFmtId="41" fontId="17" fillId="0" borderId="1" xfId="0" applyNumberFormat="1" applyFont="1" applyFill="1" applyBorder="1" applyAlignment="1">
      <alignment vertical="top"/>
    </xf>
    <xf numFmtId="0" fontId="11" fillId="0" borderId="0" xfId="0" applyFont="1" applyFill="1" applyAlignment="1">
      <alignment vertical="top"/>
    </xf>
    <xf numFmtId="0" fontId="17" fillId="0" borderId="0" xfId="0" applyFont="1" applyFill="1" applyAlignment="1">
      <alignment vertical="top"/>
    </xf>
    <xf numFmtId="0" fontId="8" fillId="0" borderId="0" xfId="0" applyFont="1" applyFill="1" applyAlignment="1"/>
    <xf numFmtId="0" fontId="11" fillId="0" borderId="10" xfId="0" applyFont="1" applyFill="1" applyBorder="1" applyAlignment="1">
      <alignment horizontal="distributed" vertical="center"/>
    </xf>
    <xf numFmtId="0" fontId="11" fillId="0" borderId="0" xfId="0" applyFont="1" applyFill="1" applyAlignment="1">
      <alignment horizontal="distributed" vertical="center"/>
    </xf>
    <xf numFmtId="0" fontId="13" fillId="0" borderId="0" xfId="0" applyFont="1" applyAlignment="1">
      <alignment horizontal="centerContinuous" vertical="center"/>
    </xf>
    <xf numFmtId="0" fontId="2" fillId="0" borderId="0" xfId="0" applyFont="1" applyFill="1"/>
    <xf numFmtId="41" fontId="8" fillId="0" borderId="3" xfId="0" applyNumberFormat="1" applyFont="1" applyFill="1" applyBorder="1"/>
    <xf numFmtId="0" fontId="11" fillId="0" borderId="1" xfId="0" applyFont="1" applyFill="1" applyBorder="1" applyAlignment="1">
      <alignment vertical="top"/>
    </xf>
    <xf numFmtId="0" fontId="6" fillId="0" borderId="0" xfId="0" applyFont="1" applyFill="1" applyAlignment="1">
      <alignment vertical="top"/>
    </xf>
    <xf numFmtId="41" fontId="8" fillId="0" borderId="1" xfId="0" applyNumberFormat="1" applyFont="1" applyFill="1" applyBorder="1" applyAlignment="1">
      <alignment vertical="top"/>
    </xf>
    <xf numFmtId="0" fontId="8" fillId="0" borderId="0" xfId="0" applyFont="1" applyFill="1" applyAlignment="1">
      <alignment vertical="top"/>
    </xf>
    <xf numFmtId="0" fontId="17" fillId="0" borderId="0" xfId="0" applyFont="1" applyFill="1" applyBorder="1" applyAlignment="1">
      <alignment vertical="top"/>
    </xf>
    <xf numFmtId="0" fontId="6" fillId="0" borderId="3" xfId="0" applyFont="1" applyFill="1" applyBorder="1" applyAlignment="1"/>
    <xf numFmtId="0" fontId="6" fillId="0" borderId="0" xfId="0" applyFont="1" applyFill="1" applyAlignment="1"/>
    <xf numFmtId="0" fontId="11" fillId="0" borderId="20" xfId="0" applyNumberFormat="1" applyFont="1" applyFill="1" applyBorder="1" applyAlignment="1">
      <alignment horizontal="left" vertical="top"/>
    </xf>
    <xf numFmtId="0" fontId="17" fillId="0" borderId="0" xfId="0" applyFont="1" applyFill="1" applyAlignment="1"/>
    <xf numFmtId="0" fontId="11" fillId="0" borderId="1" xfId="0" applyFont="1" applyFill="1" applyBorder="1" applyAlignment="1">
      <alignment horizontal="left" indent="1"/>
    </xf>
    <xf numFmtId="0" fontId="2" fillId="0" borderId="3" xfId="0" applyFont="1" applyBorder="1"/>
    <xf numFmtId="0" fontId="13" fillId="0" borderId="0" xfId="0" applyFont="1" applyFill="1" applyAlignment="1">
      <alignment horizontal="centerContinuous" vertical="center"/>
    </xf>
    <xf numFmtId="0" fontId="22" fillId="0" borderId="0" xfId="0" applyFont="1" applyFill="1" applyAlignment="1">
      <alignment horizontal="centerContinuous"/>
    </xf>
    <xf numFmtId="0" fontId="11" fillId="0" borderId="13" xfId="0" applyFont="1" applyFill="1" applyBorder="1" applyAlignment="1">
      <alignment horizontal="centerContinuous"/>
    </xf>
    <xf numFmtId="49" fontId="11" fillId="0" borderId="1" xfId="0" applyNumberFormat="1" applyFont="1" applyFill="1" applyBorder="1" applyAlignment="1" applyProtection="1">
      <alignment horizontal="left" wrapText="1" indent="3"/>
    </xf>
    <xf numFmtId="49" fontId="11" fillId="0" borderId="1" xfId="0" applyNumberFormat="1" applyFont="1" applyFill="1" applyBorder="1" applyAlignment="1">
      <alignment horizontal="left" wrapText="1" indent="3"/>
    </xf>
    <xf numFmtId="0" fontId="31" fillId="0" borderId="0" xfId="0" applyFont="1" applyAlignment="1">
      <alignment horizontal="centerContinuous"/>
    </xf>
    <xf numFmtId="0" fontId="22" fillId="0" borderId="0" xfId="0" applyFont="1" applyAlignment="1">
      <alignment horizontal="centerContinuous" vertical="center"/>
    </xf>
    <xf numFmtId="49" fontId="11" fillId="0" borderId="1" xfId="0" applyNumberFormat="1" applyFont="1" applyFill="1" applyBorder="1" applyAlignment="1" applyProtection="1">
      <alignment horizontal="left" indent="3"/>
    </xf>
    <xf numFmtId="49" fontId="11" fillId="0" borderId="1" xfId="0" applyNumberFormat="1" applyFont="1" applyFill="1" applyBorder="1" applyAlignment="1">
      <alignment horizontal="left" indent="2"/>
    </xf>
    <xf numFmtId="0" fontId="11" fillId="0" borderId="1" xfId="0" applyFont="1" applyFill="1" applyBorder="1" applyAlignment="1">
      <alignment horizontal="left" wrapText="1" indent="2"/>
    </xf>
    <xf numFmtId="0" fontId="11" fillId="0" borderId="1" xfId="0" applyFont="1" applyFill="1" applyBorder="1" applyAlignment="1">
      <alignment horizontal="left" wrapText="1" indent="3"/>
    </xf>
    <xf numFmtId="0" fontId="11" fillId="0" borderId="1" xfId="0" applyFont="1" applyFill="1" applyBorder="1" applyAlignment="1">
      <alignment horizontal="left" vertical="top" wrapText="1" indent="3"/>
    </xf>
    <xf numFmtId="0" fontId="11" fillId="0" borderId="1" xfId="0" applyFont="1" applyFill="1" applyBorder="1" applyAlignment="1" applyProtection="1">
      <alignment horizontal="left" vertical="top" wrapText="1" indent="3"/>
    </xf>
    <xf numFmtId="0" fontId="11" fillId="0" borderId="1" xfId="0" applyFont="1" applyFill="1" applyBorder="1" applyAlignment="1" applyProtection="1">
      <alignment horizontal="left" wrapText="1" indent="3"/>
    </xf>
    <xf numFmtId="0" fontId="11" fillId="0" borderId="1" xfId="0" applyFont="1" applyFill="1" applyBorder="1" applyAlignment="1">
      <alignment horizontal="left" vertical="top" wrapText="1" indent="2"/>
    </xf>
    <xf numFmtId="0" fontId="11" fillId="0" borderId="8" xfId="0" applyFont="1" applyFill="1" applyBorder="1" applyAlignment="1">
      <alignment horizontal="left" wrapText="1" indent="1"/>
    </xf>
    <xf numFmtId="0" fontId="11" fillId="0" borderId="8" xfId="0" applyFont="1" applyFill="1" applyBorder="1" applyAlignment="1">
      <alignment horizontal="left" vertical="top" wrapText="1" indent="1"/>
    </xf>
    <xf numFmtId="0" fontId="11" fillId="0" borderId="8" xfId="0" applyFont="1" applyFill="1" applyBorder="1" applyAlignment="1">
      <alignment horizontal="left" wrapText="1" indent="2"/>
    </xf>
    <xf numFmtId="0" fontId="11" fillId="0" borderId="8" xfId="0" applyFont="1" applyFill="1" applyBorder="1" applyAlignment="1">
      <alignment horizontal="left" vertical="top" wrapText="1" indent="3"/>
    </xf>
    <xf numFmtId="0" fontId="11" fillId="0" borderId="8" xfId="0" applyFont="1" applyFill="1" applyBorder="1" applyAlignment="1">
      <alignment horizontal="left" vertical="top" wrapText="1" indent="2"/>
    </xf>
    <xf numFmtId="0" fontId="3" fillId="0" borderId="8" xfId="0" applyFont="1" applyFill="1" applyBorder="1" applyAlignment="1">
      <alignment horizontal="left" vertical="top" wrapText="1" indent="1"/>
    </xf>
    <xf numFmtId="0" fontId="11" fillId="0" borderId="5" xfId="0" applyFont="1" applyFill="1" applyBorder="1" applyAlignment="1">
      <alignment horizontal="distributed" vertical="center"/>
    </xf>
    <xf numFmtId="0" fontId="11" fillId="0" borderId="8" xfId="0" applyFont="1" applyFill="1" applyBorder="1"/>
    <xf numFmtId="0" fontId="11" fillId="0" borderId="0" xfId="0" applyFont="1" applyFill="1" applyBorder="1" applyAlignment="1">
      <alignment horizontal="centerContinuous" vertical="center"/>
    </xf>
    <xf numFmtId="0" fontId="11" fillId="0" borderId="1" xfId="0" applyFont="1" applyFill="1" applyBorder="1" applyAlignment="1">
      <alignment horizontal="left" vertical="top" wrapText="1" indent="1"/>
    </xf>
    <xf numFmtId="0" fontId="11" fillId="0" borderId="1" xfId="0" applyFont="1" applyFill="1" applyBorder="1" applyAlignment="1">
      <alignment horizontal="left" wrapText="1" indent="1"/>
    </xf>
    <xf numFmtId="0" fontId="11" fillId="0" borderId="0" xfId="0" applyFont="1" applyFill="1" applyAlignment="1">
      <alignment horizontal="centerContinuous"/>
    </xf>
    <xf numFmtId="0" fontId="11" fillId="0" borderId="0" xfId="0" applyFont="1" applyFill="1" applyBorder="1" applyAlignment="1">
      <alignment horizontal="right" vertical="center"/>
    </xf>
    <xf numFmtId="0" fontId="11" fillId="0" borderId="13" xfId="0" applyFont="1" applyFill="1" applyBorder="1" applyAlignment="1">
      <alignment horizontal="right" vertical="center"/>
    </xf>
    <xf numFmtId="49" fontId="11" fillId="0" borderId="1" xfId="0" applyNumberFormat="1" applyFont="1" applyFill="1" applyBorder="1" applyAlignment="1">
      <alignment horizontal="left" wrapText="1" indent="2"/>
    </xf>
    <xf numFmtId="0" fontId="11" fillId="0" borderId="1" xfId="0" applyFont="1" applyFill="1" applyBorder="1" applyAlignment="1">
      <alignment horizontal="left"/>
    </xf>
    <xf numFmtId="0" fontId="3" fillId="0" borderId="13" xfId="0" applyFont="1" applyFill="1" applyBorder="1" applyAlignment="1">
      <alignment horizontal="centerContinuous" vertical="center"/>
    </xf>
    <xf numFmtId="49" fontId="11" fillId="0" borderId="1" xfId="0" applyNumberFormat="1" applyFont="1" applyFill="1" applyBorder="1" applyProtection="1"/>
    <xf numFmtId="0" fontId="17" fillId="0" borderId="0" xfId="0" applyFont="1" applyFill="1" applyBorder="1"/>
    <xf numFmtId="0" fontId="11" fillId="0" borderId="0" xfId="0" applyFont="1" applyFill="1" applyAlignment="1">
      <alignment vertical="center"/>
    </xf>
    <xf numFmtId="41" fontId="8" fillId="0" borderId="1" xfId="0" applyNumberFormat="1" applyFont="1" applyFill="1" applyBorder="1"/>
    <xf numFmtId="0" fontId="11" fillId="0" borderId="2" xfId="0" applyFont="1" applyFill="1" applyBorder="1" applyAlignment="1">
      <alignment horizontal="justify" vertical="top" wrapText="1"/>
    </xf>
    <xf numFmtId="0" fontId="11" fillId="0" borderId="13" xfId="0" applyFont="1" applyFill="1" applyBorder="1" applyAlignment="1">
      <alignment horizontal="centerContinuous" vertical="center"/>
    </xf>
    <xf numFmtId="0" fontId="3" fillId="0" borderId="0" xfId="0" applyFont="1" applyFill="1" applyBorder="1" applyAlignment="1">
      <alignment horizontal="left" vertical="center"/>
    </xf>
    <xf numFmtId="0" fontId="11" fillId="0" borderId="0" xfId="0" applyFont="1" applyFill="1" applyBorder="1" applyAlignment="1">
      <alignment horizontal="right"/>
    </xf>
    <xf numFmtId="0" fontId="3" fillId="0" borderId="1" xfId="0" applyFont="1" applyFill="1" applyBorder="1" applyAlignment="1">
      <alignment horizontal="left" vertical="top" wrapText="1" indent="1"/>
    </xf>
    <xf numFmtId="0" fontId="45" fillId="0" borderId="0" xfId="0" applyFont="1" applyFill="1" applyAlignment="1">
      <alignment horizontal="centerContinuous"/>
    </xf>
    <xf numFmtId="0" fontId="11" fillId="0" borderId="0" xfId="0" applyFont="1" applyFill="1" applyAlignment="1">
      <alignment horizontal="left"/>
    </xf>
    <xf numFmtId="0" fontId="13" fillId="0" borderId="0" xfId="0" applyFont="1" applyFill="1" applyBorder="1" applyAlignment="1">
      <alignment horizontal="center"/>
    </xf>
    <xf numFmtId="0" fontId="12" fillId="0" borderId="0" xfId="0" applyFont="1" applyFill="1" applyBorder="1" applyAlignment="1">
      <alignment horizontal="center"/>
    </xf>
    <xf numFmtId="0" fontId="11" fillId="0" borderId="13" xfId="0" applyFont="1" applyFill="1" applyBorder="1" applyAlignment="1"/>
    <xf numFmtId="0" fontId="11" fillId="0" borderId="13" xfId="0" applyFont="1" applyFill="1" applyBorder="1" applyAlignment="1">
      <alignment horizontal="center"/>
    </xf>
    <xf numFmtId="0" fontId="11" fillId="0" borderId="13" xfId="0" applyFont="1" applyFill="1" applyBorder="1" applyAlignment="1">
      <alignment horizontal="right"/>
    </xf>
    <xf numFmtId="0" fontId="11" fillId="0" borderId="0" xfId="0" applyFont="1" applyFill="1" applyBorder="1" applyAlignment="1">
      <alignment horizontal="center" vertical="center"/>
    </xf>
    <xf numFmtId="0" fontId="3" fillId="0" borderId="0" xfId="0" applyFont="1" applyFill="1" applyAlignment="1"/>
    <xf numFmtId="0" fontId="11" fillId="0" borderId="0" xfId="0" applyFont="1" applyFill="1" applyBorder="1" applyAlignment="1">
      <alignment vertical="top"/>
    </xf>
    <xf numFmtId="0" fontId="17" fillId="0" borderId="0" xfId="0" applyFont="1" applyFill="1" applyAlignment="1">
      <alignment horizontal="distributed"/>
    </xf>
    <xf numFmtId="0" fontId="27" fillId="0" borderId="0" xfId="0" applyFont="1" applyFill="1" applyAlignment="1">
      <alignment horizontal="centerContinuous"/>
    </xf>
    <xf numFmtId="49" fontId="11" fillId="0" borderId="1" xfId="0" applyNumberFormat="1" applyFont="1" applyFill="1" applyBorder="1" applyAlignment="1">
      <alignment horizontal="left" indent="1"/>
    </xf>
    <xf numFmtId="0" fontId="3" fillId="0" borderId="8" xfId="0" applyFont="1" applyBorder="1" applyAlignment="1">
      <alignment horizontal="left" vertical="top" wrapText="1" indent="2"/>
    </xf>
    <xf numFmtId="0" fontId="3" fillId="0" borderId="0" xfId="0" applyFont="1" applyFill="1" applyBorder="1" applyAlignment="1">
      <alignment horizontal="left"/>
    </xf>
    <xf numFmtId="0" fontId="26" fillId="0" borderId="0" xfId="0" applyFont="1" applyFill="1" applyAlignment="1">
      <alignment horizontal="centerContinuous"/>
    </xf>
    <xf numFmtId="0" fontId="47" fillId="0" borderId="0" xfId="0" applyFont="1" applyFill="1" applyAlignment="1">
      <alignment vertical="top"/>
    </xf>
    <xf numFmtId="0" fontId="28" fillId="0" borderId="0" xfId="0" applyFont="1" applyFill="1" applyAlignment="1">
      <alignment horizontal="centerContinuous" vertical="center"/>
    </xf>
    <xf numFmtId="49" fontId="11" fillId="0" borderId="1" xfId="0" applyNumberFormat="1" applyFont="1" applyFill="1" applyBorder="1" applyAlignment="1">
      <alignment horizontal="left" indent="3"/>
    </xf>
    <xf numFmtId="0" fontId="47" fillId="0" borderId="0" xfId="0" applyFont="1" applyFill="1" applyBorder="1" applyAlignment="1">
      <alignment vertical="top"/>
    </xf>
    <xf numFmtId="0" fontId="47" fillId="0" borderId="0" xfId="0" applyFont="1" applyFill="1"/>
    <xf numFmtId="0" fontId="32" fillId="0" borderId="0" xfId="0" applyFont="1" applyFill="1" applyBorder="1" applyAlignment="1">
      <alignment horizontal="centerContinuous" vertical="center"/>
    </xf>
    <xf numFmtId="0" fontId="40" fillId="0" borderId="0" xfId="0" applyFont="1" applyFill="1" applyBorder="1" applyAlignment="1">
      <alignment horizontal="left" vertical="center"/>
    </xf>
    <xf numFmtId="0" fontId="40" fillId="0" borderId="0" xfId="0" applyFont="1" applyFill="1" applyAlignment="1">
      <alignment horizontal="centerContinuous" vertical="center"/>
    </xf>
    <xf numFmtId="0" fontId="40" fillId="0" borderId="0" xfId="0" applyFont="1" applyFill="1" applyAlignment="1"/>
    <xf numFmtId="0" fontId="48" fillId="0" borderId="13" xfId="0" applyFont="1" applyFill="1" applyBorder="1" applyAlignment="1">
      <alignment horizontal="centerContinuous" vertical="center"/>
    </xf>
    <xf numFmtId="0" fontId="11" fillId="0" borderId="3" xfId="0" applyFont="1" applyBorder="1" applyAlignment="1"/>
    <xf numFmtId="0" fontId="16" fillId="0" borderId="37" xfId="0" applyFont="1" applyFill="1" applyBorder="1" applyAlignment="1">
      <alignment vertical="top"/>
    </xf>
    <xf numFmtId="0" fontId="49" fillId="0" borderId="0" xfId="0" applyFont="1" applyFill="1" applyAlignment="1">
      <alignment horizontal="centerContinuous"/>
    </xf>
    <xf numFmtId="0" fontId="50" fillId="0" borderId="0" xfId="0" applyFont="1" applyFill="1" applyAlignment="1">
      <alignment horizontal="centerContinuous"/>
    </xf>
    <xf numFmtId="0" fontId="40" fillId="0" borderId="0" xfId="0" applyFont="1" applyFill="1" applyBorder="1" applyAlignment="1">
      <alignment horizontal="centerContinuous" vertical="center"/>
    </xf>
    <xf numFmtId="0" fontId="40" fillId="0" borderId="13" xfId="0" applyFont="1" applyFill="1" applyBorder="1" applyAlignment="1">
      <alignment horizontal="right" vertical="center"/>
    </xf>
    <xf numFmtId="0" fontId="40" fillId="0" borderId="0" xfId="0" applyFont="1" applyFill="1" applyAlignment="1">
      <alignment horizontal="distributed" vertical="center"/>
    </xf>
    <xf numFmtId="41" fontId="47" fillId="0" borderId="0" xfId="2" applyFont="1" applyFill="1" applyAlignment="1">
      <alignment vertical="top"/>
    </xf>
    <xf numFmtId="0" fontId="55" fillId="0" borderId="0" xfId="0" applyFont="1" applyFill="1" applyAlignment="1">
      <alignment vertical="top" wrapText="1"/>
    </xf>
    <xf numFmtId="41" fontId="47" fillId="0" borderId="0" xfId="2" applyFont="1" applyFill="1"/>
    <xf numFmtId="0" fontId="55" fillId="0" borderId="0" xfId="0" applyFont="1" applyFill="1" applyAlignment="1">
      <alignment wrapText="1"/>
    </xf>
    <xf numFmtId="0" fontId="55" fillId="0" borderId="0" xfId="0" applyFont="1" applyFill="1"/>
    <xf numFmtId="0" fontId="11" fillId="0" borderId="0" xfId="0" applyFont="1" applyFill="1" applyBorder="1" applyAlignment="1">
      <alignment horizontal="left" vertical="center"/>
    </xf>
    <xf numFmtId="41" fontId="11" fillId="0" borderId="4" xfId="0" applyNumberFormat="1" applyFont="1" applyFill="1" applyBorder="1"/>
    <xf numFmtId="41" fontId="9" fillId="0" borderId="1" xfId="1" applyNumberFormat="1" applyFont="1" applyFill="1" applyBorder="1"/>
    <xf numFmtId="41" fontId="9" fillId="0" borderId="2" xfId="1" applyNumberFormat="1" applyFont="1" applyFill="1" applyBorder="1"/>
    <xf numFmtId="0" fontId="11" fillId="0" borderId="11" xfId="0" applyFont="1" applyFill="1" applyBorder="1"/>
    <xf numFmtId="41" fontId="11" fillId="0" borderId="40" xfId="0" applyNumberFormat="1" applyFont="1" applyFill="1" applyBorder="1"/>
    <xf numFmtId="41" fontId="9" fillId="0" borderId="3" xfId="1" applyNumberFormat="1" applyFont="1" applyFill="1" applyBorder="1"/>
    <xf numFmtId="41" fontId="9" fillId="0" borderId="12" xfId="1" applyNumberFormat="1" applyFont="1" applyFill="1" applyBorder="1"/>
    <xf numFmtId="0" fontId="11" fillId="0" borderId="20" xfId="0" applyFont="1" applyFill="1" applyBorder="1" applyAlignment="1">
      <alignment vertical="top"/>
    </xf>
    <xf numFmtId="0" fontId="11" fillId="0" borderId="36" xfId="0" applyFont="1" applyFill="1" applyBorder="1" applyAlignment="1">
      <alignment horizontal="left" vertical="top" wrapText="1" indent="2"/>
    </xf>
    <xf numFmtId="0" fontId="48" fillId="0" borderId="0" xfId="0" applyFont="1" applyFill="1" applyAlignment="1">
      <alignment horizontal="centerContinuous"/>
    </xf>
    <xf numFmtId="0" fontId="36" fillId="0" borderId="0" xfId="0" applyFont="1" applyFill="1" applyAlignment="1">
      <alignment horizontal="centerContinuous"/>
    </xf>
    <xf numFmtId="0" fontId="24" fillId="0" borderId="0" xfId="0" applyFont="1" applyFill="1" applyAlignment="1">
      <alignment horizontal="centerContinuous"/>
    </xf>
    <xf numFmtId="0" fontId="11" fillId="0" borderId="1" xfId="0" applyNumberFormat="1" applyFont="1" applyFill="1" applyBorder="1" applyAlignment="1">
      <alignment horizontal="distributed" vertical="center" wrapText="1"/>
    </xf>
    <xf numFmtId="0" fontId="11" fillId="0" borderId="21" xfId="0" applyNumberFormat="1" applyFont="1" applyFill="1" applyBorder="1" applyAlignment="1">
      <alignment horizontal="left" vertical="center" justifyLastLine="1"/>
    </xf>
    <xf numFmtId="0" fontId="11" fillId="0" borderId="10" xfId="0" applyFont="1" applyBorder="1" applyAlignment="1">
      <alignment horizontal="center" vertical="center"/>
    </xf>
    <xf numFmtId="0" fontId="11" fillId="0" borderId="7" xfId="0" applyFont="1" applyBorder="1" applyAlignment="1">
      <alignment horizontal="center" vertical="center"/>
    </xf>
    <xf numFmtId="0" fontId="18" fillId="0" borderId="18" xfId="0" applyFont="1" applyBorder="1" applyAlignment="1">
      <alignment vertical="top" wrapText="1"/>
    </xf>
    <xf numFmtId="0" fontId="18" fillId="0" borderId="2" xfId="0" applyFont="1" applyBorder="1" applyAlignment="1">
      <alignment vertical="top" wrapText="1"/>
    </xf>
    <xf numFmtId="0" fontId="3" fillId="0" borderId="8" xfId="0" applyFont="1" applyBorder="1" applyAlignment="1">
      <alignment horizontal="left" wrapText="1" indent="1"/>
    </xf>
    <xf numFmtId="0" fontId="11" fillId="0" borderId="5" xfId="0" applyNumberFormat="1" applyFont="1" applyFill="1" applyBorder="1" applyAlignment="1">
      <alignment horizontal="distributed" vertical="center" wrapText="1"/>
    </xf>
    <xf numFmtId="0" fontId="40" fillId="0" borderId="0" xfId="0" applyFont="1" applyBorder="1" applyAlignment="1">
      <alignment horizontal="centerContinuous" vertical="top"/>
    </xf>
    <xf numFmtId="0" fontId="11" fillId="0" borderId="0" xfId="0" applyFont="1" applyFill="1" applyBorder="1" applyAlignment="1">
      <alignment horizontal="centerContinuous" vertical="top"/>
    </xf>
    <xf numFmtId="0" fontId="11" fillId="0" borderId="0" xfId="0" applyFont="1" applyBorder="1" applyAlignment="1">
      <alignment horizontal="centerContinuous" vertical="top"/>
    </xf>
    <xf numFmtId="0" fontId="11" fillId="0" borderId="0" xfId="0" applyFont="1" applyBorder="1" applyAlignment="1">
      <alignment vertical="center"/>
    </xf>
    <xf numFmtId="0" fontId="11" fillId="0" borderId="0" xfId="0" applyFont="1" applyBorder="1" applyAlignment="1">
      <alignment horizontal="right" vertical="top"/>
    </xf>
    <xf numFmtId="0" fontId="40" fillId="0" borderId="0" xfId="0" applyFont="1" applyFill="1" applyAlignment="1">
      <alignment horizontal="right" vertical="center"/>
    </xf>
    <xf numFmtId="0" fontId="11" fillId="0" borderId="8" xfId="0" applyFont="1" applyFill="1" applyBorder="1" applyAlignment="1">
      <alignment horizontal="left" vertical="center" wrapText="1" indent="2"/>
    </xf>
    <xf numFmtId="0" fontId="11" fillId="0" borderId="6" xfId="0" applyFont="1" applyBorder="1" applyAlignment="1">
      <alignment horizontal="center" vertical="center"/>
    </xf>
    <xf numFmtId="49" fontId="2" fillId="0" borderId="1" xfId="0" applyNumberFormat="1" applyFont="1" applyBorder="1" applyAlignment="1">
      <alignment horizontal="center"/>
    </xf>
    <xf numFmtId="0" fontId="2" fillId="0" borderId="0" xfId="0" applyFont="1"/>
    <xf numFmtId="0" fontId="3" fillId="0" borderId="8" xfId="0" applyFont="1" applyBorder="1" applyAlignment="1">
      <alignment horizontal="left" vertical="top" wrapText="1"/>
    </xf>
    <xf numFmtId="49" fontId="3" fillId="0" borderId="1" xfId="0" applyNumberFormat="1" applyFont="1" applyBorder="1" applyAlignment="1">
      <alignment horizontal="center"/>
    </xf>
    <xf numFmtId="49" fontId="2" fillId="0" borderId="1" xfId="0" applyNumberFormat="1" applyFont="1" applyBorder="1" applyAlignment="1">
      <alignment horizontal="center" vertical="top"/>
    </xf>
    <xf numFmtId="0" fontId="2" fillId="0" borderId="0" xfId="0" applyFont="1" applyBorder="1"/>
    <xf numFmtId="0" fontId="2" fillId="0" borderId="2" xfId="0" applyFont="1" applyBorder="1"/>
    <xf numFmtId="0" fontId="2" fillId="0" borderId="1" xfId="0" applyFont="1" applyBorder="1" applyAlignment="1">
      <alignment horizontal="center"/>
    </xf>
    <xf numFmtId="0" fontId="2" fillId="0" borderId="11" xfId="0" applyFont="1" applyBorder="1"/>
    <xf numFmtId="0" fontId="2" fillId="0" borderId="12" xfId="0" applyFont="1" applyBorder="1"/>
    <xf numFmtId="0" fontId="11" fillId="0" borderId="4" xfId="0" applyFont="1" applyFill="1" applyBorder="1" applyAlignment="1">
      <alignment horizontal="left" vertical="center" wrapText="1" indent="2"/>
    </xf>
    <xf numFmtId="0" fontId="11" fillId="0" borderId="4" xfId="0" applyFont="1" applyFill="1" applyBorder="1" applyAlignment="1">
      <alignment wrapText="1"/>
    </xf>
    <xf numFmtId="0" fontId="11" fillId="0" borderId="4" xfId="0" applyFont="1" applyFill="1" applyBorder="1" applyAlignment="1">
      <alignment horizontal="left" wrapText="1" indent="1"/>
    </xf>
    <xf numFmtId="0" fontId="11" fillId="0" borderId="4" xfId="0" applyFont="1" applyFill="1" applyBorder="1" applyAlignment="1">
      <alignment horizontal="left" vertical="top" wrapText="1" indent="2"/>
    </xf>
    <xf numFmtId="0" fontId="0" fillId="0" borderId="3" xfId="0" applyBorder="1" applyAlignment="1"/>
    <xf numFmtId="0" fontId="2" fillId="0" borderId="3" xfId="0" applyFont="1" applyBorder="1" applyAlignment="1"/>
    <xf numFmtId="0" fontId="71" fillId="0" borderId="0" xfId="0" applyFont="1" applyFill="1" applyAlignment="1">
      <alignment horizontal="centerContinuous" vertical="center"/>
    </xf>
    <xf numFmtId="0" fontId="61" fillId="0" borderId="0" xfId="0" applyFont="1" applyFill="1"/>
    <xf numFmtId="0" fontId="61" fillId="0" borderId="0" xfId="0" applyFont="1" applyFill="1" applyAlignment="1">
      <alignment horizontal="centerContinuous"/>
    </xf>
    <xf numFmtId="0" fontId="61" fillId="0" borderId="0" xfId="0" applyFont="1" applyFill="1" applyAlignment="1">
      <alignment horizontal="right"/>
    </xf>
    <xf numFmtId="0" fontId="61" fillId="0" borderId="6" xfId="0" applyFont="1" applyFill="1" applyBorder="1" applyAlignment="1">
      <alignment horizontal="centerContinuous" vertical="center" wrapText="1"/>
    </xf>
    <xf numFmtId="0" fontId="75" fillId="0" borderId="6" xfId="0" applyFont="1" applyFill="1" applyBorder="1" applyAlignment="1">
      <alignment horizontal="centerContinuous" vertical="center" wrapText="1"/>
    </xf>
    <xf numFmtId="0" fontId="76" fillId="0" borderId="5" xfId="0" applyFont="1" applyFill="1" applyBorder="1" applyAlignment="1">
      <alignment horizontal="center" vertical="center" wrapText="1"/>
    </xf>
    <xf numFmtId="0" fontId="59" fillId="0" borderId="0" xfId="0" applyFont="1" applyFill="1" applyAlignment="1">
      <alignment vertical="top"/>
    </xf>
    <xf numFmtId="0" fontId="63" fillId="0" borderId="0" xfId="0" applyFont="1" applyFill="1" applyAlignment="1">
      <alignment vertical="top"/>
    </xf>
    <xf numFmtId="0" fontId="61" fillId="0" borderId="0" xfId="0" applyFont="1" applyFill="1" applyBorder="1" applyAlignment="1">
      <alignment horizontal="left" vertical="top"/>
    </xf>
    <xf numFmtId="183" fontId="59" fillId="0" borderId="0" xfId="2" applyNumberFormat="1" applyFont="1" applyFill="1" applyBorder="1" applyAlignment="1">
      <alignment vertical="top"/>
    </xf>
    <xf numFmtId="0" fontId="59" fillId="0" borderId="0" xfId="0" applyFont="1" applyFill="1"/>
    <xf numFmtId="0" fontId="59" fillId="0" borderId="0" xfId="0" applyFont="1" applyFill="1" applyAlignment="1">
      <alignment horizontal="centerContinuous"/>
    </xf>
    <xf numFmtId="0" fontId="63" fillId="0" borderId="0" xfId="0" applyFont="1" applyFill="1"/>
    <xf numFmtId="0" fontId="70" fillId="0" borderId="0" xfId="0" applyFont="1" applyFill="1"/>
    <xf numFmtId="0" fontId="77" fillId="0" borderId="0" xfId="0" applyFont="1" applyFill="1"/>
    <xf numFmtId="0" fontId="77" fillId="0" borderId="0" xfId="0" applyFont="1" applyFill="1" applyAlignment="1">
      <alignment vertical="top"/>
    </xf>
    <xf numFmtId="41" fontId="9" fillId="0" borderId="16" xfId="1" applyNumberFormat="1" applyFont="1" applyFill="1" applyBorder="1"/>
    <xf numFmtId="41" fontId="9" fillId="0" borderId="25" xfId="1" applyNumberFormat="1" applyFont="1" applyFill="1" applyBorder="1"/>
    <xf numFmtId="0" fontId="61" fillId="0" borderId="0" xfId="0" applyFont="1" applyFill="1" applyBorder="1" applyAlignment="1">
      <alignment horizontal="centerContinuous" vertical="center"/>
    </xf>
    <xf numFmtId="0" fontId="11" fillId="0" borderId="13" xfId="0" applyFont="1" applyFill="1" applyBorder="1" applyAlignment="1">
      <alignment horizontal="left" vertical="center"/>
    </xf>
    <xf numFmtId="181" fontId="77" fillId="0" borderId="0" xfId="1" applyNumberFormat="1" applyFont="1" applyFill="1"/>
    <xf numFmtId="0" fontId="11" fillId="0" borderId="7" xfId="0" applyFont="1" applyFill="1" applyBorder="1" applyAlignment="1">
      <alignment horizontal="distributed" vertical="center"/>
    </xf>
    <xf numFmtId="0" fontId="84" fillId="0" borderId="0" xfId="0" applyFont="1" applyFill="1" applyAlignment="1">
      <alignment horizontal="center"/>
    </xf>
    <xf numFmtId="0" fontId="85" fillId="0" borderId="0" xfId="0" applyFont="1" applyFill="1" applyAlignment="1">
      <alignment horizontal="center"/>
    </xf>
    <xf numFmtId="0" fontId="24" fillId="0" borderId="0" xfId="0" applyFont="1" applyFill="1" applyAlignment="1">
      <alignment horizontal="distributed"/>
    </xf>
    <xf numFmtId="0" fontId="24" fillId="0" borderId="0" xfId="0" applyFont="1" applyFill="1" applyAlignment="1">
      <alignment horizontal="distributed" vertical="top" wrapText="1"/>
    </xf>
    <xf numFmtId="0" fontId="23" fillId="0" borderId="0" xfId="0" applyFont="1" applyFill="1" applyAlignment="1">
      <alignment horizontal="left" vertical="top" wrapText="1"/>
    </xf>
    <xf numFmtId="0" fontId="25" fillId="0" borderId="0" xfId="0" applyFont="1" applyFill="1" applyAlignment="1">
      <alignment vertical="top"/>
    </xf>
    <xf numFmtId="0" fontId="35" fillId="0" borderId="0" xfId="0" applyFont="1" applyFill="1" applyAlignment="1">
      <alignment vertical="top"/>
    </xf>
    <xf numFmtId="0" fontId="23" fillId="0" borderId="0" xfId="0" applyFont="1" applyFill="1"/>
    <xf numFmtId="0" fontId="45" fillId="0" borderId="0" xfId="0" applyFont="1" applyFill="1" applyAlignment="1">
      <alignment horizontal="right"/>
    </xf>
    <xf numFmtId="0" fontId="45" fillId="0" borderId="0" xfId="0" applyFont="1" applyFill="1" applyAlignment="1">
      <alignment horizontal="left"/>
    </xf>
    <xf numFmtId="0" fontId="0" fillId="0" borderId="0" xfId="0" applyFont="1" applyFill="1"/>
    <xf numFmtId="0" fontId="12" fillId="0" borderId="0" xfId="0" applyFont="1" applyFill="1" applyAlignment="1">
      <alignment horizontal="right"/>
    </xf>
    <xf numFmtId="0" fontId="12" fillId="0" borderId="0" xfId="0" applyFont="1" applyFill="1" applyAlignment="1">
      <alignment horizontal="left"/>
    </xf>
    <xf numFmtId="0" fontId="11" fillId="0" borderId="0" xfId="0" applyFont="1" applyFill="1" applyAlignment="1">
      <alignment horizontal="right" vertical="center"/>
    </xf>
    <xf numFmtId="0" fontId="0" fillId="0" borderId="0" xfId="0" applyFont="1" applyFill="1" applyAlignment="1">
      <alignment vertical="top"/>
    </xf>
    <xf numFmtId="41" fontId="11" fillId="0" borderId="0" xfId="0" applyNumberFormat="1" applyFont="1" applyFill="1" applyBorder="1"/>
    <xf numFmtId="41" fontId="9" fillId="0" borderId="0" xfId="1" applyNumberFormat="1" applyFont="1" applyFill="1" applyBorder="1"/>
    <xf numFmtId="0" fontId="11" fillId="0" borderId="0" xfId="0" applyFont="1" applyFill="1" applyAlignment="1">
      <alignment horizontal="distributed" vertical="center" wrapText="1"/>
    </xf>
    <xf numFmtId="0" fontId="0" fillId="0" borderId="0" xfId="0" applyFill="1" applyAlignment="1"/>
    <xf numFmtId="0" fontId="11" fillId="0" borderId="0" xfId="0" applyFont="1" applyFill="1" applyAlignment="1"/>
    <xf numFmtId="0" fontId="11" fillId="0" borderId="5" xfId="0" applyFont="1" applyFill="1" applyBorder="1" applyAlignment="1">
      <alignment horizontal="distributed" vertical="center" wrapText="1"/>
    </xf>
    <xf numFmtId="0" fontId="2" fillId="0" borderId="0" xfId="0" applyFont="1" applyFill="1" applyBorder="1" applyAlignment="1">
      <alignment horizontal="center"/>
    </xf>
    <xf numFmtId="0" fontId="11" fillId="0" borderId="0" xfId="0" applyFont="1" applyFill="1" applyBorder="1" applyAlignment="1">
      <alignment horizontal="center"/>
    </xf>
    <xf numFmtId="0" fontId="11" fillId="0" borderId="20" xfId="0" applyFont="1" applyFill="1" applyBorder="1" applyAlignment="1">
      <alignment horizontal="center" vertical="top"/>
    </xf>
    <xf numFmtId="181" fontId="11" fillId="0" borderId="20" xfId="1" applyNumberFormat="1" applyFont="1" applyFill="1" applyBorder="1" applyAlignment="1">
      <alignment vertical="top"/>
    </xf>
    <xf numFmtId="0" fontId="0" fillId="0" borderId="12" xfId="0" applyFill="1" applyBorder="1" applyAlignment="1">
      <alignment horizontal="justify" wrapText="1"/>
    </xf>
    <xf numFmtId="0" fontId="11" fillId="0" borderId="1" xfId="0" applyFont="1" applyFill="1" applyBorder="1" applyAlignment="1">
      <alignment horizontal="center" vertical="top"/>
    </xf>
    <xf numFmtId="181" fontId="11" fillId="0" borderId="1" xfId="1" applyNumberFormat="1" applyFont="1" applyFill="1" applyBorder="1" applyAlignment="1">
      <alignment vertical="top"/>
    </xf>
    <xf numFmtId="0" fontId="61" fillId="0" borderId="2" xfId="0" applyFont="1" applyFill="1" applyBorder="1" applyAlignment="1">
      <alignment horizontal="justify" vertical="top" wrapText="1"/>
    </xf>
    <xf numFmtId="0" fontId="11" fillId="0" borderId="0" xfId="0" applyFont="1" applyFill="1" applyAlignment="1">
      <alignment horizontal="center" vertical="center"/>
    </xf>
    <xf numFmtId="0" fontId="11" fillId="0" borderId="0" xfId="0" applyFont="1" applyFill="1" applyAlignment="1">
      <alignment horizontal="left" vertical="center"/>
    </xf>
    <xf numFmtId="0" fontId="3" fillId="0" borderId="0" xfId="0" applyFont="1" applyFill="1" applyAlignment="1">
      <alignment horizontal="left"/>
    </xf>
    <xf numFmtId="0" fontId="62" fillId="0" borderId="0" xfId="0" applyFont="1" applyFill="1" applyAlignment="1">
      <alignment vertical="top"/>
    </xf>
    <xf numFmtId="0" fontId="0" fillId="0" borderId="0" xfId="0" applyFont="1" applyFill="1" applyBorder="1" applyAlignment="1">
      <alignment vertical="top"/>
    </xf>
    <xf numFmtId="0" fontId="11" fillId="0" borderId="36" xfId="0" applyFont="1" applyFill="1" applyBorder="1" applyAlignment="1">
      <alignment horizontal="left" vertical="top" wrapText="1" indent="1"/>
    </xf>
    <xf numFmtId="0" fontId="40" fillId="0" borderId="13" xfId="0" applyFont="1" applyFill="1" applyBorder="1" applyAlignment="1">
      <alignment horizontal="centerContinuous"/>
    </xf>
    <xf numFmtId="0" fontId="8" fillId="0" borderId="0" xfId="0" applyFont="1" applyFill="1" applyAlignment="1">
      <alignment vertical="center"/>
    </xf>
    <xf numFmtId="179" fontId="8" fillId="0" borderId="0" xfId="0" applyNumberFormat="1" applyFont="1" applyFill="1"/>
    <xf numFmtId="0" fontId="11" fillId="0" borderId="0" xfId="0" applyFont="1" applyFill="1" applyAlignment="1">
      <alignment wrapText="1"/>
    </xf>
    <xf numFmtId="181" fontId="91" fillId="0" borderId="0" xfId="1" applyNumberFormat="1" applyFont="1" applyFill="1" applyAlignment="1">
      <alignment wrapText="1"/>
    </xf>
    <xf numFmtId="0" fontId="19" fillId="0" borderId="0" xfId="0" applyFont="1" applyFill="1" applyAlignment="1">
      <alignment wrapText="1"/>
    </xf>
    <xf numFmtId="0" fontId="60" fillId="0" borderId="0" xfId="0" applyFont="1" applyFill="1"/>
    <xf numFmtId="0" fontId="84" fillId="0" borderId="0" xfId="0" applyFont="1" applyFill="1"/>
    <xf numFmtId="0" fontId="71" fillId="0" borderId="0" xfId="0" applyFont="1" applyFill="1" applyAlignment="1">
      <alignment horizontal="centerContinuous"/>
    </xf>
    <xf numFmtId="0" fontId="72" fillId="0" borderId="0" xfId="0" applyFont="1" applyFill="1" applyAlignment="1">
      <alignment horizontal="centerContinuous"/>
    </xf>
    <xf numFmtId="0" fontId="74" fillId="0" borderId="0" xfId="0" applyFont="1" applyFill="1" applyAlignment="1">
      <alignment horizontal="centerContinuous"/>
    </xf>
    <xf numFmtId="0" fontId="61" fillId="0" borderId="0" xfId="0" applyFont="1" applyFill="1" applyBorder="1" applyAlignment="1">
      <alignment horizontal="right" vertical="center"/>
    </xf>
    <xf numFmtId="0" fontId="61" fillId="0" borderId="0" xfId="0" applyFont="1" applyFill="1" applyAlignment="1">
      <alignment horizontal="distributed"/>
    </xf>
    <xf numFmtId="49" fontId="61" fillId="0" borderId="5" xfId="1" applyNumberFormat="1" applyFont="1" applyFill="1" applyBorder="1" applyAlignment="1">
      <alignment horizontal="distributed" vertical="center" wrapText="1"/>
    </xf>
    <xf numFmtId="0" fontId="64" fillId="0" borderId="0" xfId="0" applyFont="1" applyFill="1"/>
    <xf numFmtId="0" fontId="24" fillId="0" borderId="0" xfId="0" applyFont="1" applyFill="1" applyAlignment="1"/>
    <xf numFmtId="181" fontId="11" fillId="0" borderId="0" xfId="1" applyNumberFormat="1" applyFont="1" applyFill="1" applyAlignment="1">
      <alignment horizontal="distributed" vertical="center" wrapText="1"/>
    </xf>
    <xf numFmtId="181" fontId="0" fillId="0" borderId="0" xfId="1" applyNumberFormat="1" applyFont="1" applyFill="1" applyAlignment="1"/>
    <xf numFmtId="0" fontId="47" fillId="0" borderId="0" xfId="0" applyFont="1" applyFill="1" applyAlignment="1">
      <alignment vertical="center"/>
    </xf>
    <xf numFmtId="0" fontId="48" fillId="0" borderId="0" xfId="0" applyFont="1" applyFill="1" applyBorder="1" applyAlignment="1">
      <alignment horizontal="centerContinuous" vertical="center"/>
    </xf>
    <xf numFmtId="0" fontId="11" fillId="0" borderId="11" xfId="0" applyFont="1" applyBorder="1" applyAlignment="1">
      <alignment wrapText="1"/>
    </xf>
    <xf numFmtId="181" fontId="11" fillId="0" borderId="3" xfId="1" applyNumberFormat="1" applyFont="1" applyBorder="1" applyAlignment="1"/>
    <xf numFmtId="0" fontId="11" fillId="0" borderId="18" xfId="0" applyFont="1" applyFill="1" applyBorder="1" applyAlignment="1">
      <alignment horizontal="justify" vertical="top" wrapText="1"/>
    </xf>
    <xf numFmtId="0" fontId="11" fillId="0" borderId="0" xfId="0" applyFont="1" applyFill="1" applyAlignment="1"/>
    <xf numFmtId="0" fontId="11" fillId="0" borderId="13" xfId="0" applyFont="1" applyFill="1" applyBorder="1" applyAlignment="1">
      <alignment horizontal="left"/>
    </xf>
    <xf numFmtId="0" fontId="20" fillId="0" borderId="0" xfId="0" applyFont="1" applyFill="1" applyAlignment="1">
      <alignment horizontal="center"/>
    </xf>
    <xf numFmtId="0" fontId="20" fillId="0" borderId="0" xfId="0" applyFont="1" applyFill="1" applyAlignment="1">
      <alignment horizontal="right"/>
    </xf>
    <xf numFmtId="0" fontId="12" fillId="0" borderId="0" xfId="0" applyFont="1" applyFill="1" applyBorder="1" applyAlignment="1">
      <alignment horizontal="right"/>
    </xf>
    <xf numFmtId="0" fontId="12" fillId="0" borderId="0" xfId="0" applyFont="1" applyFill="1" applyBorder="1" applyAlignment="1">
      <alignment horizontal="left"/>
    </xf>
    <xf numFmtId="0" fontId="36" fillId="0" borderId="0" xfId="0" applyFont="1" applyFill="1" applyBorder="1" applyAlignment="1">
      <alignment horizontal="right"/>
    </xf>
    <xf numFmtId="0" fontId="13" fillId="0" borderId="0" xfId="0" applyFont="1" applyFill="1" applyBorder="1" applyAlignment="1">
      <alignment horizontal="left"/>
    </xf>
    <xf numFmtId="180" fontId="11" fillId="0" borderId="8" xfId="0" applyNumberFormat="1" applyFont="1" applyFill="1" applyBorder="1" applyAlignment="1">
      <alignment vertical="top" wrapText="1"/>
    </xf>
    <xf numFmtId="0" fontId="0" fillId="0" borderId="0" xfId="0" applyFont="1" applyFill="1" applyBorder="1"/>
    <xf numFmtId="0" fontId="3" fillId="0" borderId="1" xfId="0" quotePrefix="1" applyFont="1" applyFill="1" applyBorder="1" applyAlignment="1">
      <alignment vertical="top"/>
    </xf>
    <xf numFmtId="0" fontId="13" fillId="0" borderId="0" xfId="0" applyFont="1" applyFill="1" applyAlignment="1">
      <alignment horizontal="left"/>
    </xf>
    <xf numFmtId="0" fontId="13" fillId="0" borderId="0" xfId="0" applyFont="1" applyFill="1" applyAlignment="1">
      <alignment horizontal="right"/>
    </xf>
    <xf numFmtId="41" fontId="0" fillId="0" borderId="0" xfId="0" applyNumberFormat="1" applyFont="1" applyFill="1"/>
    <xf numFmtId="181" fontId="3" fillId="0" borderId="0" xfId="1" applyNumberFormat="1" applyFont="1" applyFill="1"/>
    <xf numFmtId="0" fontId="48" fillId="0" borderId="0" xfId="0" applyFont="1" applyFill="1" applyBorder="1" applyAlignment="1">
      <alignment horizontal="left" vertical="center"/>
    </xf>
    <xf numFmtId="0" fontId="3" fillId="0" borderId="0" xfId="0" applyFont="1" applyFill="1" applyBorder="1" applyAlignment="1">
      <alignment horizontal="right"/>
    </xf>
    <xf numFmtId="0" fontId="3" fillId="0" borderId="0" xfId="0" applyFont="1" applyFill="1" applyBorder="1" applyAlignment="1"/>
    <xf numFmtId="0" fontId="3" fillId="0" borderId="5" xfId="0" applyFont="1" applyFill="1" applyBorder="1" applyAlignment="1">
      <alignment horizontal="distributed" vertical="center"/>
    </xf>
    <xf numFmtId="0" fontId="3" fillId="0" borderId="23" xfId="0" applyFont="1" applyFill="1" applyBorder="1" applyAlignment="1">
      <alignment horizontal="distributed" vertical="center"/>
    </xf>
    <xf numFmtId="178" fontId="3" fillId="0" borderId="5" xfId="0" applyNumberFormat="1" applyFont="1" applyFill="1" applyBorder="1" applyAlignment="1">
      <alignment horizontal="center" vertical="center"/>
    </xf>
    <xf numFmtId="0" fontId="3" fillId="0" borderId="0" xfId="0" applyFont="1" applyFill="1" applyAlignment="1">
      <alignment horizontal="distributed" vertical="center"/>
    </xf>
    <xf numFmtId="0" fontId="5" fillId="0" borderId="0" xfId="0" applyFont="1" applyFill="1" applyAlignment="1">
      <alignment vertical="top"/>
    </xf>
    <xf numFmtId="0" fontId="3" fillId="0" borderId="0" xfId="0" applyFont="1" applyFill="1" applyBorder="1" applyAlignment="1">
      <alignment vertical="top"/>
    </xf>
    <xf numFmtId="0" fontId="5" fillId="0" borderId="0" xfId="0" applyFont="1" applyFill="1" applyBorder="1" applyAlignment="1">
      <alignment vertical="top"/>
    </xf>
    <xf numFmtId="0" fontId="3" fillId="0" borderId="8" xfId="0" applyFont="1" applyFill="1" applyBorder="1"/>
    <xf numFmtId="177" fontId="3" fillId="0" borderId="1" xfId="0" applyNumberFormat="1" applyFont="1" applyFill="1" applyBorder="1"/>
    <xf numFmtId="0" fontId="3" fillId="0" borderId="1" xfId="0" applyFont="1" applyFill="1" applyBorder="1" applyAlignment="1">
      <alignment horizontal="left"/>
    </xf>
    <xf numFmtId="0" fontId="3" fillId="0" borderId="1" xfId="0" applyFont="1" applyFill="1" applyBorder="1"/>
    <xf numFmtId="177" fontId="3" fillId="0" borderId="2" xfId="0" applyNumberFormat="1" applyFont="1" applyFill="1" applyBorder="1"/>
    <xf numFmtId="0" fontId="3" fillId="0" borderId="0" xfId="0" applyFont="1" applyFill="1" applyBorder="1"/>
    <xf numFmtId="0" fontId="3" fillId="0" borderId="11" xfId="0" applyFont="1" applyFill="1" applyBorder="1"/>
    <xf numFmtId="177" fontId="3" fillId="0" borderId="3" xfId="0" applyNumberFormat="1" applyFont="1" applyFill="1" applyBorder="1"/>
    <xf numFmtId="0" fontId="3" fillId="0" borderId="3" xfId="0" applyFont="1" applyFill="1" applyBorder="1" applyAlignment="1">
      <alignment horizontal="left"/>
    </xf>
    <xf numFmtId="0" fontId="3" fillId="0" borderId="3" xfId="0" applyFont="1" applyFill="1" applyBorder="1"/>
    <xf numFmtId="177" fontId="3" fillId="0" borderId="12" xfId="0" applyNumberFormat="1" applyFont="1" applyFill="1" applyBorder="1"/>
    <xf numFmtId="181" fontId="3" fillId="0" borderId="0" xfId="1" applyNumberFormat="1" applyFont="1" applyFill="1" applyAlignment="1">
      <alignment horizontal="left"/>
    </xf>
    <xf numFmtId="181" fontId="78" fillId="0" borderId="0" xfId="1" applyNumberFormat="1" applyFont="1" applyFill="1"/>
    <xf numFmtId="181" fontId="3" fillId="0" borderId="0" xfId="0" applyNumberFormat="1" applyFont="1" applyFill="1" applyAlignment="1">
      <alignment horizontal="left"/>
    </xf>
    <xf numFmtId="41" fontId="17" fillId="0" borderId="0" xfId="0" applyNumberFormat="1" applyFont="1" applyFill="1" applyAlignment="1">
      <alignment horizontal="distributed"/>
    </xf>
    <xf numFmtId="0" fontId="2" fillId="0" borderId="1" xfId="0" applyFont="1" applyFill="1" applyBorder="1"/>
    <xf numFmtId="0" fontId="2" fillId="0" borderId="3" xfId="0" applyFont="1" applyFill="1" applyBorder="1"/>
    <xf numFmtId="41" fontId="2" fillId="0" borderId="1" xfId="2" applyFont="1" applyFill="1" applyBorder="1"/>
    <xf numFmtId="41" fontId="2" fillId="0" borderId="3" xfId="2" applyFont="1" applyFill="1" applyBorder="1"/>
    <xf numFmtId="41" fontId="0" fillId="0" borderId="0" xfId="2" applyFont="1" applyFill="1"/>
    <xf numFmtId="41" fontId="84" fillId="0" borderId="0" xfId="2" applyFont="1" applyFill="1"/>
    <xf numFmtId="0" fontId="11" fillId="0" borderId="0" xfId="0" applyFont="1" applyFill="1" applyAlignment="1">
      <alignment vertical="top" wrapText="1"/>
    </xf>
    <xf numFmtId="0" fontId="28" fillId="0" borderId="0" xfId="0" applyFont="1" applyFill="1" applyAlignment="1">
      <alignment vertical="top" wrapText="1"/>
    </xf>
    <xf numFmtId="0" fontId="21" fillId="0" borderId="0" xfId="0" applyFont="1" applyFill="1" applyAlignment="1">
      <alignment vertical="top" wrapText="1"/>
    </xf>
    <xf numFmtId="0" fontId="0" fillId="0" borderId="0" xfId="0" applyFill="1" applyAlignment="1">
      <alignment vertical="top" wrapText="1"/>
    </xf>
    <xf numFmtId="181" fontId="0" fillId="0" borderId="0" xfId="1" applyNumberFormat="1" applyFont="1" applyFill="1"/>
    <xf numFmtId="0" fontId="61" fillId="0" borderId="0" xfId="0" applyFont="1" applyFill="1" applyBorder="1" applyAlignment="1">
      <alignment horizontal="left" vertical="center"/>
    </xf>
    <xf numFmtId="0" fontId="59" fillId="0" borderId="0" xfId="0" applyFont="1" applyFill="1" applyAlignment="1">
      <alignment horizontal="center" vertical="center"/>
    </xf>
    <xf numFmtId="0" fontId="72" fillId="0" borderId="0" xfId="0" applyFont="1" applyFill="1" applyAlignment="1">
      <alignment horizontal="right" vertical="center"/>
    </xf>
    <xf numFmtId="0" fontId="72" fillId="0" borderId="0" xfId="0" applyFont="1" applyFill="1" applyAlignment="1">
      <alignment horizontal="left" vertical="center"/>
    </xf>
    <xf numFmtId="0" fontId="74" fillId="0" borderId="0" xfId="0" applyFont="1" applyFill="1" applyAlignment="1">
      <alignment horizontal="right" vertical="center"/>
    </xf>
    <xf numFmtId="0" fontId="100" fillId="0" borderId="0" xfId="0" applyFont="1" applyFill="1"/>
    <xf numFmtId="0" fontId="100" fillId="0" borderId="0" xfId="0" applyFont="1" applyFill="1" applyAlignment="1">
      <alignment horizontal="center" vertical="center"/>
    </xf>
    <xf numFmtId="0" fontId="74" fillId="0" borderId="0" xfId="0" applyFont="1" applyFill="1" applyAlignment="1">
      <alignment horizontal="left" vertical="center"/>
    </xf>
    <xf numFmtId="0" fontId="16" fillId="0" borderId="8" xfId="0" applyFont="1" applyFill="1" applyBorder="1" applyAlignment="1">
      <alignment vertical="center"/>
    </xf>
    <xf numFmtId="0" fontId="6" fillId="0" borderId="1" xfId="0" applyFont="1" applyFill="1" applyBorder="1" applyAlignment="1">
      <alignment horizontal="center" vertical="center"/>
    </xf>
    <xf numFmtId="0" fontId="11" fillId="0" borderId="8" xfId="0" applyFont="1" applyFill="1" applyBorder="1" applyAlignment="1">
      <alignment vertical="top"/>
    </xf>
    <xf numFmtId="0" fontId="17" fillId="0" borderId="1" xfId="0" applyFont="1" applyFill="1" applyBorder="1" applyAlignment="1">
      <alignment horizontal="center" vertical="top"/>
    </xf>
    <xf numFmtId="0" fontId="17" fillId="0" borderId="1" xfId="0" applyFont="1" applyFill="1" applyBorder="1" applyAlignment="1">
      <alignment vertical="top"/>
    </xf>
    <xf numFmtId="0" fontId="8" fillId="0" borderId="1" xfId="0" applyFont="1" applyFill="1" applyBorder="1" applyAlignment="1">
      <alignment horizontal="center" vertical="top"/>
    </xf>
    <xf numFmtId="0" fontId="6" fillId="0" borderId="1" xfId="0" applyFont="1" applyFill="1" applyBorder="1" applyAlignment="1">
      <alignment vertical="top"/>
    </xf>
    <xf numFmtId="0" fontId="8" fillId="0" borderId="1" xfId="0" applyFont="1" applyFill="1" applyBorder="1" applyAlignment="1">
      <alignment vertical="center"/>
    </xf>
    <xf numFmtId="0" fontId="16" fillId="0" borderId="11" xfId="0" applyFont="1" applyFill="1" applyBorder="1" applyAlignment="1">
      <alignment horizontal="distributed" vertical="center"/>
    </xf>
    <xf numFmtId="0" fontId="6" fillId="0" borderId="3" xfId="0" applyFont="1" applyFill="1" applyBorder="1" applyAlignment="1">
      <alignment horizontal="center" vertical="center"/>
    </xf>
    <xf numFmtId="0" fontId="16" fillId="0" borderId="8" xfId="0" applyFont="1" applyFill="1" applyBorder="1" applyAlignment="1">
      <alignment horizontal="left" vertical="center"/>
    </xf>
    <xf numFmtId="0" fontId="3" fillId="0" borderId="8" xfId="0" applyFont="1" applyFill="1" applyBorder="1" applyAlignment="1">
      <alignment horizontal="left" vertical="top"/>
    </xf>
    <xf numFmtId="0" fontId="11" fillId="0" borderId="8" xfId="0" applyFont="1" applyFill="1" applyBorder="1" applyAlignment="1"/>
    <xf numFmtId="0" fontId="52" fillId="0" borderId="1" xfId="0" applyFont="1" applyFill="1" applyBorder="1" applyAlignment="1">
      <alignment horizontal="left" vertical="top" wrapText="1"/>
    </xf>
    <xf numFmtId="0" fontId="3" fillId="0" borderId="1" xfId="0" applyFont="1" applyFill="1" applyBorder="1" applyAlignment="1">
      <alignment horizontal="left" vertical="top" wrapText="1" indent="2"/>
    </xf>
    <xf numFmtId="0" fontId="3" fillId="0" borderId="37" xfId="0" applyFont="1" applyFill="1" applyBorder="1" applyAlignment="1">
      <alignment horizontal="left" vertical="top" wrapText="1" indent="2"/>
    </xf>
    <xf numFmtId="179" fontId="3" fillId="0" borderId="8" xfId="0" applyNumberFormat="1" applyFont="1" applyFill="1" applyBorder="1" applyAlignment="1">
      <alignment vertical="top"/>
    </xf>
    <xf numFmtId="179" fontId="3" fillId="0" borderId="36" xfId="0" applyNumberFormat="1" applyFont="1" applyFill="1" applyBorder="1" applyAlignment="1">
      <alignment vertical="top"/>
    </xf>
    <xf numFmtId="178" fontId="3" fillId="0" borderId="1" xfId="0" applyNumberFormat="1" applyFont="1" applyFill="1" applyBorder="1" applyAlignment="1">
      <alignment horizontal="right" vertical="top"/>
    </xf>
    <xf numFmtId="178" fontId="3" fillId="0" borderId="37" xfId="0" applyNumberFormat="1" applyFont="1" applyFill="1" applyBorder="1" applyAlignment="1">
      <alignment horizontal="right" vertical="top"/>
    </xf>
    <xf numFmtId="0" fontId="11" fillId="0" borderId="2" xfId="0" applyFont="1" applyFill="1" applyBorder="1" applyAlignment="1">
      <alignment wrapText="1"/>
    </xf>
    <xf numFmtId="0" fontId="16" fillId="0" borderId="12" xfId="0" applyFont="1" applyFill="1" applyBorder="1" applyAlignment="1">
      <alignment vertical="top" wrapText="1"/>
    </xf>
    <xf numFmtId="0" fontId="16" fillId="0" borderId="8" xfId="0" applyFont="1" applyFill="1" applyBorder="1" applyAlignment="1">
      <alignment vertical="top" wrapText="1"/>
    </xf>
    <xf numFmtId="41" fontId="17" fillId="0" borderId="1" xfId="2" applyNumberFormat="1" applyFont="1" applyFill="1" applyBorder="1" applyAlignment="1">
      <alignment vertical="top" wrapText="1"/>
    </xf>
    <xf numFmtId="176" fontId="17" fillId="0" borderId="1" xfId="0" applyNumberFormat="1" applyFont="1" applyFill="1" applyBorder="1" applyAlignment="1">
      <alignment horizontal="right" wrapText="1"/>
    </xf>
    <xf numFmtId="0" fontId="11" fillId="0" borderId="2" xfId="0" applyFont="1" applyFill="1" applyBorder="1" applyAlignment="1">
      <alignment horizontal="justify" wrapText="1"/>
    </xf>
    <xf numFmtId="0" fontId="11" fillId="0" borderId="1" xfId="0" applyFont="1" applyFill="1" applyBorder="1" applyAlignment="1">
      <alignment horizontal="distributed"/>
    </xf>
    <xf numFmtId="0" fontId="11" fillId="0" borderId="8" xfId="0" applyFont="1" applyFill="1" applyBorder="1" applyAlignment="1">
      <alignment horizontal="left" indent="1"/>
    </xf>
    <xf numFmtId="0" fontId="0" fillId="0" borderId="1" xfId="0" applyFill="1" applyBorder="1" applyAlignment="1">
      <alignment horizontal="distributed"/>
    </xf>
    <xf numFmtId="0" fontId="0" fillId="0" borderId="2" xfId="0" applyFill="1" applyBorder="1"/>
    <xf numFmtId="180" fontId="11" fillId="0" borderId="1" xfId="0" applyNumberFormat="1" applyFont="1" applyFill="1" applyBorder="1" applyAlignment="1" applyProtection="1">
      <alignment horizontal="left" indent="3"/>
    </xf>
    <xf numFmtId="0" fontId="11" fillId="0" borderId="8" xfId="0" applyFont="1" applyFill="1" applyBorder="1" applyAlignment="1">
      <alignment horizontal="left" vertical="top" wrapText="1"/>
    </xf>
    <xf numFmtId="0" fontId="3" fillId="0" borderId="8" xfId="0" applyFont="1" applyFill="1" applyBorder="1" applyAlignment="1">
      <alignment horizontal="left" vertical="top" wrapText="1" indent="2"/>
    </xf>
    <xf numFmtId="0" fontId="11" fillId="0" borderId="37" xfId="0" applyFont="1" applyFill="1" applyBorder="1" applyAlignment="1">
      <alignment horizontal="distributed" vertical="center" wrapText="1"/>
    </xf>
    <xf numFmtId="0" fontId="11" fillId="0" borderId="8" xfId="0" applyFont="1" applyFill="1" applyBorder="1" applyAlignment="1">
      <alignment horizontal="left" vertical="top" indent="1"/>
    </xf>
    <xf numFmtId="41" fontId="70" fillId="0" borderId="0" xfId="0" applyNumberFormat="1" applyFont="1" applyFill="1" applyBorder="1"/>
    <xf numFmtId="41" fontId="90" fillId="0" borderId="0" xfId="1" applyNumberFormat="1" applyFont="1" applyFill="1" applyBorder="1"/>
    <xf numFmtId="41" fontId="59" fillId="0" borderId="1" xfId="2" applyFont="1" applyFill="1" applyBorder="1"/>
    <xf numFmtId="41" fontId="59" fillId="0" borderId="2" xfId="2" applyFont="1" applyFill="1" applyBorder="1"/>
    <xf numFmtId="41" fontId="59" fillId="0" borderId="2" xfId="2" applyFont="1" applyFill="1" applyBorder="1" applyAlignment="1">
      <alignment vertical="top"/>
    </xf>
    <xf numFmtId="41" fontId="59" fillId="0" borderId="1" xfId="2" applyFont="1" applyFill="1" applyBorder="1" applyAlignment="1">
      <alignment vertical="top"/>
    </xf>
    <xf numFmtId="0" fontId="61" fillId="0" borderId="8" xfId="0" applyFont="1" applyFill="1" applyBorder="1" applyAlignment="1">
      <alignment horizontal="left" vertical="center" wrapText="1"/>
    </xf>
    <xf numFmtId="181" fontId="59" fillId="0" borderId="1" xfId="1" applyNumberFormat="1" applyFont="1" applyFill="1" applyBorder="1"/>
    <xf numFmtId="181" fontId="59" fillId="0" borderId="16" xfId="1" applyNumberFormat="1" applyFont="1" applyFill="1" applyBorder="1"/>
    <xf numFmtId="181" fontId="59" fillId="0" borderId="2" xfId="1" applyNumberFormat="1" applyFont="1" applyFill="1" applyBorder="1"/>
    <xf numFmtId="181" fontId="82" fillId="0" borderId="1" xfId="1" applyNumberFormat="1" applyFont="1" applyFill="1" applyBorder="1"/>
    <xf numFmtId="181" fontId="82" fillId="0" borderId="16" xfId="1" applyNumberFormat="1" applyFont="1" applyFill="1" applyBorder="1"/>
    <xf numFmtId="181" fontId="82" fillId="0" borderId="2" xfId="1" applyNumberFormat="1" applyFont="1" applyFill="1" applyBorder="1"/>
    <xf numFmtId="0" fontId="61" fillId="0" borderId="8" xfId="0" applyFont="1" applyFill="1" applyBorder="1"/>
    <xf numFmtId="0" fontId="11" fillId="0" borderId="1" xfId="0" applyFont="1" applyFill="1" applyBorder="1" applyAlignment="1">
      <alignment horizontal="left" vertical="center" indent="1"/>
    </xf>
    <xf numFmtId="0" fontId="11" fillId="0" borderId="21" xfId="0" applyFont="1" applyFill="1" applyBorder="1" applyAlignment="1">
      <alignment horizontal="left" vertical="center" wrapText="1"/>
    </xf>
    <xf numFmtId="0" fontId="11" fillId="0" borderId="8" xfId="0" applyFont="1" applyFill="1" applyBorder="1" applyAlignment="1">
      <alignment horizontal="left" indent="2"/>
    </xf>
    <xf numFmtId="0" fontId="11" fillId="0" borderId="8" xfId="0" applyFont="1" applyFill="1" applyBorder="1" applyAlignment="1">
      <alignment horizontal="left" vertical="center" wrapText="1"/>
    </xf>
    <xf numFmtId="0" fontId="11" fillId="0" borderId="11" xfId="0" applyFont="1" applyFill="1" applyBorder="1" applyAlignment="1"/>
    <xf numFmtId="0" fontId="11" fillId="0" borderId="8" xfId="0" applyFont="1" applyFill="1" applyBorder="1" applyAlignment="1">
      <alignment horizontal="left" vertical="top" indent="2"/>
    </xf>
    <xf numFmtId="0" fontId="11" fillId="0" borderId="8" xfId="0" applyFont="1" applyFill="1" applyBorder="1" applyAlignment="1">
      <alignment horizontal="left" vertical="top" indent="3"/>
    </xf>
    <xf numFmtId="0" fontId="61" fillId="0" borderId="21" xfId="0" applyFont="1" applyFill="1" applyBorder="1" applyAlignment="1">
      <alignment vertical="top"/>
    </xf>
    <xf numFmtId="0" fontId="61" fillId="0" borderId="8" xfId="0" applyFont="1" applyFill="1" applyBorder="1" applyAlignment="1">
      <alignment vertical="top"/>
    </xf>
    <xf numFmtId="0" fontId="61" fillId="0" borderId="8" xfId="0" applyFont="1" applyFill="1" applyBorder="1" applyAlignment="1">
      <alignment horizontal="left" vertical="top" indent="1"/>
    </xf>
    <xf numFmtId="0" fontId="61" fillId="0" borderId="8" xfId="0" applyFont="1" applyFill="1" applyBorder="1" applyAlignment="1">
      <alignment horizontal="left" vertical="top" indent="2"/>
    </xf>
    <xf numFmtId="0" fontId="61" fillId="0" borderId="8" xfId="0" applyFont="1" applyFill="1" applyBorder="1" applyAlignment="1">
      <alignment horizontal="left" vertical="top" indent="3"/>
    </xf>
    <xf numFmtId="0" fontId="61" fillId="0" borderId="36" xfId="0" applyFont="1" applyFill="1" applyBorder="1" applyAlignment="1">
      <alignment horizontal="left" vertical="top" indent="3"/>
    </xf>
    <xf numFmtId="0" fontId="11" fillId="0" borderId="11" xfId="0" applyFont="1" applyFill="1" applyBorder="1" applyAlignment="1">
      <alignment vertical="top" wrapText="1"/>
    </xf>
    <xf numFmtId="49" fontId="54" fillId="0" borderId="8" xfId="0" applyNumberFormat="1" applyFont="1" applyFill="1" applyBorder="1" applyAlignment="1">
      <alignment vertical="top" wrapText="1"/>
    </xf>
    <xf numFmtId="183" fontId="59" fillId="0" borderId="0" xfId="0" applyNumberFormat="1" applyFont="1" applyFill="1"/>
    <xf numFmtId="0" fontId="0" fillId="0" borderId="0" xfId="0" applyFont="1" applyFill="1" applyBorder="1" applyAlignment="1"/>
    <xf numFmtId="181" fontId="3" fillId="0" borderId="0" xfId="1" applyNumberFormat="1" applyFont="1" applyFill="1" applyAlignment="1">
      <alignment horizontal="left" indent="1"/>
    </xf>
    <xf numFmtId="0" fontId="0" fillId="0" borderId="8" xfId="0" applyFont="1" applyFill="1" applyBorder="1" applyAlignment="1">
      <alignment vertical="top"/>
    </xf>
    <xf numFmtId="0" fontId="0" fillId="0" borderId="8" xfId="0" applyFont="1" applyFill="1" applyBorder="1" applyAlignment="1">
      <alignment vertical="center"/>
    </xf>
    <xf numFmtId="0" fontId="24" fillId="0" borderId="37" xfId="0" applyFont="1" applyFill="1" applyBorder="1" applyAlignment="1">
      <alignment horizontal="distributed" vertical="center" wrapText="1"/>
    </xf>
    <xf numFmtId="0" fontId="101" fillId="0" borderId="43" xfId="0" applyFont="1" applyFill="1" applyBorder="1" applyAlignment="1">
      <alignment horizontal="distributed" vertical="center" wrapText="1"/>
    </xf>
    <xf numFmtId="0" fontId="53" fillId="0" borderId="8" xfId="0" applyFont="1" applyFill="1" applyBorder="1" applyAlignment="1">
      <alignment horizontal="left" vertical="center"/>
    </xf>
    <xf numFmtId="49" fontId="53" fillId="0" borderId="8" xfId="0" applyNumberFormat="1" applyFont="1" applyFill="1" applyBorder="1" applyAlignment="1">
      <alignment horizontal="left" vertical="center" wrapText="1" indent="1"/>
    </xf>
    <xf numFmtId="49" fontId="54" fillId="0" borderId="8" xfId="0" applyNumberFormat="1" applyFont="1" applyFill="1" applyBorder="1" applyAlignment="1">
      <alignment horizontal="left" vertical="center" wrapText="1" indent="1"/>
    </xf>
    <xf numFmtId="0" fontId="53" fillId="0" borderId="11" xfId="0" applyFont="1" applyFill="1" applyBorder="1" applyAlignment="1">
      <alignment horizontal="left" vertical="center"/>
    </xf>
    <xf numFmtId="184" fontId="11" fillId="0" borderId="1" xfId="0" applyNumberFormat="1" applyFont="1" applyFill="1" applyBorder="1" applyAlignment="1">
      <alignment vertical="top" wrapText="1"/>
    </xf>
    <xf numFmtId="184" fontId="11" fillId="0" borderId="1" xfId="0" applyNumberFormat="1" applyFont="1" applyFill="1" applyBorder="1" applyAlignment="1">
      <alignment horizontal="left" vertical="top" wrapText="1" indent="1"/>
    </xf>
    <xf numFmtId="0" fontId="11" fillId="0" borderId="1" xfId="0" applyFont="1" applyFill="1" applyBorder="1" applyAlignment="1">
      <alignment vertical="top" wrapText="1"/>
    </xf>
    <xf numFmtId="0" fontId="3" fillId="0" borderId="8" xfId="0" applyFont="1" applyFill="1" applyBorder="1" applyAlignment="1">
      <alignment horizontal="left" indent="1"/>
    </xf>
    <xf numFmtId="0" fontId="3" fillId="0" borderId="8" xfId="0" applyFont="1" applyFill="1" applyBorder="1" applyAlignment="1">
      <alignment horizontal="left"/>
    </xf>
    <xf numFmtId="0" fontId="0" fillId="0" borderId="0" xfId="0" applyFont="1" applyFill="1" applyAlignment="1"/>
    <xf numFmtId="41" fontId="0" fillId="0" borderId="0" xfId="0" applyNumberFormat="1" applyFont="1" applyFill="1" applyBorder="1" applyAlignment="1"/>
    <xf numFmtId="41" fontId="0" fillId="0" borderId="0" xfId="0" applyNumberFormat="1" applyFont="1" applyFill="1" applyAlignment="1"/>
    <xf numFmtId="0" fontId="41" fillId="0" borderId="1" xfId="0" applyFont="1" applyFill="1" applyBorder="1" applyAlignment="1">
      <alignment horizontal="left" vertical="top" wrapText="1"/>
    </xf>
    <xf numFmtId="0" fontId="11" fillId="0" borderId="4" xfId="0" applyFont="1" applyFill="1" applyBorder="1" applyAlignment="1">
      <alignment horizontal="left" vertical="top" wrapText="1" indent="1"/>
    </xf>
    <xf numFmtId="179" fontId="3" fillId="0" borderId="4" xfId="0" applyNumberFormat="1" applyFont="1" applyFill="1" applyBorder="1" applyAlignment="1">
      <alignment vertical="top"/>
    </xf>
    <xf numFmtId="179" fontId="3" fillId="0" borderId="0" xfId="0" applyNumberFormat="1" applyFont="1" applyFill="1" applyBorder="1" applyAlignment="1">
      <alignment vertical="top"/>
    </xf>
    <xf numFmtId="179" fontId="3" fillId="0" borderId="1" xfId="0" applyNumberFormat="1" applyFont="1" applyFill="1" applyBorder="1" applyAlignment="1">
      <alignment vertical="top"/>
    </xf>
    <xf numFmtId="185" fontId="3" fillId="0" borderId="1" xfId="0" applyNumberFormat="1" applyFont="1" applyFill="1" applyBorder="1" applyAlignment="1">
      <alignment vertical="top"/>
    </xf>
    <xf numFmtId="179" fontId="3" fillId="0" borderId="1" xfId="0" applyNumberFormat="1" applyFont="1" applyFill="1" applyBorder="1" applyAlignment="1">
      <alignment horizontal="right" vertical="top"/>
    </xf>
    <xf numFmtId="185" fontId="3" fillId="0" borderId="1" xfId="0" applyNumberFormat="1" applyFont="1" applyFill="1" applyBorder="1" applyAlignment="1">
      <alignment horizontal="right" vertical="top"/>
    </xf>
    <xf numFmtId="179" fontId="3" fillId="0" borderId="4" xfId="0" applyNumberFormat="1" applyFont="1" applyFill="1" applyBorder="1" applyAlignment="1">
      <alignment horizontal="right" vertical="top"/>
    </xf>
    <xf numFmtId="0" fontId="11" fillId="0" borderId="15" xfId="0" applyFont="1" applyFill="1" applyBorder="1" applyAlignment="1">
      <alignment horizontal="distributed" vertical="center" wrapText="1"/>
    </xf>
    <xf numFmtId="41" fontId="0" fillId="0" borderId="1" xfId="2" applyFont="1" applyFill="1" applyBorder="1" applyAlignment="1">
      <alignment vertical="top"/>
    </xf>
    <xf numFmtId="0" fontId="11" fillId="0" borderId="37" xfId="0" applyFont="1" applyFill="1" applyBorder="1" applyAlignment="1">
      <alignment horizontal="left" vertical="top" wrapText="1" indent="2"/>
    </xf>
    <xf numFmtId="0" fontId="20" fillId="0" borderId="3" xfId="0" applyFont="1" applyFill="1" applyBorder="1" applyAlignment="1">
      <alignment horizontal="distributed"/>
    </xf>
    <xf numFmtId="41" fontId="3" fillId="0" borderId="1" xfId="0" applyNumberFormat="1" applyFont="1" applyFill="1" applyBorder="1"/>
    <xf numFmtId="0" fontId="3" fillId="0" borderId="15" xfId="0" applyFont="1" applyFill="1" applyBorder="1" applyAlignment="1">
      <alignment horizontal="distributed" vertical="center"/>
    </xf>
    <xf numFmtId="178" fontId="3" fillId="0" borderId="2" xfId="0" applyNumberFormat="1" applyFont="1" applyFill="1" applyBorder="1" applyAlignment="1">
      <alignment horizontal="right" vertical="top"/>
    </xf>
    <xf numFmtId="185" fontId="3" fillId="0" borderId="4" xfId="0" applyNumberFormat="1" applyFont="1" applyFill="1" applyBorder="1" applyAlignment="1">
      <alignment horizontal="right" vertical="top"/>
    </xf>
    <xf numFmtId="185" fontId="3" fillId="0" borderId="33" xfId="0" applyNumberFormat="1" applyFont="1" applyFill="1" applyBorder="1" applyAlignment="1">
      <alignment horizontal="right" vertical="top"/>
    </xf>
    <xf numFmtId="179" fontId="3" fillId="0" borderId="33" xfId="0" applyNumberFormat="1" applyFont="1" applyFill="1" applyBorder="1" applyAlignment="1">
      <alignment horizontal="right" vertical="top"/>
    </xf>
    <xf numFmtId="179" fontId="3" fillId="0" borderId="37" xfId="0" applyNumberFormat="1" applyFont="1" applyFill="1" applyBorder="1" applyAlignment="1">
      <alignment vertical="top"/>
    </xf>
    <xf numFmtId="178" fontId="3" fillId="0" borderId="38" xfId="0" applyNumberFormat="1" applyFont="1" applyFill="1" applyBorder="1" applyAlignment="1">
      <alignment horizontal="right" vertical="top"/>
    </xf>
    <xf numFmtId="183" fontId="59" fillId="0" borderId="1" xfId="2" applyNumberFormat="1" applyFont="1" applyFill="1" applyBorder="1" applyAlignment="1">
      <alignment vertical="top"/>
    </xf>
    <xf numFmtId="183" fontId="59" fillId="0" borderId="2" xfId="2" applyNumberFormat="1" applyFont="1" applyFill="1" applyBorder="1" applyAlignment="1">
      <alignment vertical="top"/>
    </xf>
    <xf numFmtId="183" fontId="59" fillId="0" borderId="37" xfId="2" applyNumberFormat="1" applyFont="1" applyFill="1" applyBorder="1" applyAlignment="1">
      <alignment vertical="top"/>
    </xf>
    <xf numFmtId="183" fontId="59" fillId="0" borderId="38" xfId="2" applyNumberFormat="1" applyFont="1" applyFill="1" applyBorder="1" applyAlignment="1">
      <alignment vertical="top"/>
    </xf>
    <xf numFmtId="183" fontId="77" fillId="0" borderId="1" xfId="2" applyNumberFormat="1" applyFont="1" applyFill="1" applyBorder="1" applyAlignment="1">
      <alignment vertical="top"/>
    </xf>
    <xf numFmtId="183" fontId="2" fillId="0" borderId="1" xfId="2" applyNumberFormat="1" applyFont="1" applyFill="1" applyBorder="1" applyAlignment="1">
      <alignment vertical="top"/>
    </xf>
    <xf numFmtId="0" fontId="83" fillId="0" borderId="8" xfId="0" applyFont="1" applyFill="1" applyBorder="1" applyAlignment="1">
      <alignment vertical="top" shrinkToFit="1"/>
    </xf>
    <xf numFmtId="183" fontId="64" fillId="0" borderId="0" xfId="0" applyNumberFormat="1" applyFont="1" applyFill="1" applyAlignment="1">
      <alignment shrinkToFit="1"/>
    </xf>
    <xf numFmtId="0" fontId="64" fillId="0" borderId="0" xfId="0" applyFont="1" applyFill="1" applyAlignment="1">
      <alignment shrinkToFit="1"/>
    </xf>
    <xf numFmtId="0" fontId="11" fillId="0" borderId="6" xfId="0" applyFont="1" applyFill="1" applyBorder="1" applyAlignment="1">
      <alignment horizontal="distributed" vertical="center"/>
    </xf>
    <xf numFmtId="49" fontId="61" fillId="0" borderId="5" xfId="1" applyNumberFormat="1" applyFont="1" applyFill="1" applyBorder="1" applyAlignment="1">
      <alignment horizontal="distributed" vertical="center"/>
    </xf>
    <xf numFmtId="0" fontId="12" fillId="0" borderId="0" xfId="0" applyFont="1" applyFill="1" applyAlignment="1">
      <alignment horizontal="center"/>
    </xf>
    <xf numFmtId="0" fontId="0" fillId="0" borderId="0" xfId="0" applyFill="1" applyAlignment="1">
      <alignment wrapText="1"/>
    </xf>
    <xf numFmtId="0" fontId="11" fillId="0" borderId="9" xfId="0" applyFont="1" applyFill="1" applyBorder="1" applyAlignment="1">
      <alignment horizontal="left" vertical="top"/>
    </xf>
    <xf numFmtId="0" fontId="11" fillId="0" borderId="0" xfId="0" applyFont="1" applyFill="1" applyBorder="1" applyAlignment="1">
      <alignment horizontal="left" vertical="top"/>
    </xf>
    <xf numFmtId="0" fontId="11" fillId="0" borderId="33" xfId="0" applyFont="1" applyFill="1" applyBorder="1" applyAlignment="1">
      <alignment horizontal="left" vertical="top"/>
    </xf>
    <xf numFmtId="0" fontId="11" fillId="0" borderId="0" xfId="0" applyFont="1" applyFill="1" applyBorder="1" applyAlignment="1"/>
    <xf numFmtId="0" fontId="11" fillId="0" borderId="33" xfId="0" applyFont="1" applyFill="1" applyBorder="1" applyAlignment="1"/>
    <xf numFmtId="0" fontId="11" fillId="0" borderId="0" xfId="0" applyFont="1" applyFill="1" applyBorder="1" applyAlignment="1">
      <alignment vertical="top" wrapText="1"/>
    </xf>
    <xf numFmtId="0" fontId="0" fillId="0" borderId="33" xfId="0" applyFont="1" applyFill="1" applyBorder="1" applyAlignment="1"/>
    <xf numFmtId="0" fontId="11" fillId="0" borderId="8" xfId="0" applyFont="1" applyFill="1" applyBorder="1" applyAlignment="1">
      <alignment horizontal="left" vertical="center"/>
    </xf>
    <xf numFmtId="49" fontId="61" fillId="0" borderId="8" xfId="0" applyNumberFormat="1" applyFont="1" applyFill="1" applyBorder="1" applyAlignment="1">
      <alignment horizontal="left" wrapText="1" indent="1"/>
    </xf>
    <xf numFmtId="0" fontId="83" fillId="0" borderId="11" xfId="0" applyFont="1" applyFill="1" applyBorder="1" applyAlignment="1">
      <alignment horizontal="center"/>
    </xf>
    <xf numFmtId="181" fontId="64" fillId="0" borderId="3" xfId="1" applyNumberFormat="1" applyFont="1" applyFill="1" applyBorder="1"/>
    <xf numFmtId="41" fontId="64" fillId="0" borderId="3" xfId="2" applyFont="1" applyFill="1" applyBorder="1"/>
    <xf numFmtId="181" fontId="64" fillId="0" borderId="12" xfId="1" applyNumberFormat="1" applyFont="1" applyFill="1" applyBorder="1"/>
    <xf numFmtId="179" fontId="5" fillId="0" borderId="1" xfId="0" applyNumberFormat="1" applyFont="1" applyFill="1" applyBorder="1" applyAlignment="1">
      <alignment vertical="center"/>
    </xf>
    <xf numFmtId="179" fontId="6" fillId="0" borderId="1" xfId="0" applyNumberFormat="1" applyFont="1" applyFill="1" applyBorder="1" applyAlignment="1">
      <alignment horizontal="right" vertical="center"/>
    </xf>
    <xf numFmtId="0" fontId="6" fillId="0" borderId="2" xfId="0" applyFont="1" applyFill="1" applyBorder="1" applyAlignment="1">
      <alignment vertical="center"/>
    </xf>
    <xf numFmtId="179" fontId="17" fillId="0" borderId="1" xfId="2" applyNumberFormat="1" applyFont="1" applyFill="1" applyBorder="1" applyAlignment="1">
      <alignment vertical="top"/>
    </xf>
    <xf numFmtId="43" fontId="17" fillId="0" borderId="1" xfId="2" applyNumberFormat="1" applyFont="1" applyFill="1" applyBorder="1" applyAlignment="1">
      <alignment vertical="top"/>
    </xf>
    <xf numFmtId="0" fontId="17" fillId="0" borderId="33" xfId="0" applyFont="1" applyFill="1" applyBorder="1" applyAlignment="1">
      <alignment vertical="top"/>
    </xf>
    <xf numFmtId="0" fontId="8" fillId="0" borderId="2" xfId="0" applyFont="1" applyFill="1" applyBorder="1" applyAlignment="1">
      <alignment vertical="top"/>
    </xf>
    <xf numFmtId="0" fontId="8" fillId="0" borderId="2" xfId="0" applyFont="1" applyFill="1" applyBorder="1" applyAlignment="1">
      <alignment vertical="center"/>
    </xf>
    <xf numFmtId="179" fontId="5" fillId="0" borderId="1" xfId="0" applyNumberFormat="1" applyFont="1" applyFill="1" applyBorder="1" applyAlignment="1">
      <alignment vertical="top"/>
    </xf>
    <xf numFmtId="179" fontId="5" fillId="0" borderId="1" xfId="0" applyNumberFormat="1" applyFont="1" applyFill="1" applyBorder="1" applyAlignment="1">
      <alignment horizontal="right" vertical="top"/>
    </xf>
    <xf numFmtId="0" fontId="8" fillId="0" borderId="2" xfId="0" applyFont="1" applyFill="1" applyBorder="1" applyAlignment="1">
      <alignment vertical="top" wrapText="1"/>
    </xf>
    <xf numFmtId="179" fontId="3" fillId="0" borderId="1" xfId="0" applyNumberFormat="1" applyFont="1" applyFill="1" applyBorder="1" applyAlignment="1">
      <alignment vertical="center"/>
    </xf>
    <xf numFmtId="179" fontId="3" fillId="0" borderId="1" xfId="0" applyNumberFormat="1" applyFont="1" applyFill="1" applyBorder="1" applyAlignment="1">
      <alignment horizontal="right" vertical="center"/>
    </xf>
    <xf numFmtId="179" fontId="5" fillId="0" borderId="3" xfId="0" applyNumberFormat="1" applyFont="1" applyFill="1" applyBorder="1" applyAlignment="1">
      <alignment horizontal="center" vertical="center"/>
    </xf>
    <xf numFmtId="179" fontId="6" fillId="0" borderId="3" xfId="0" applyNumberFormat="1" applyFont="1" applyFill="1" applyBorder="1" applyAlignment="1">
      <alignment horizontal="right" vertical="center"/>
    </xf>
    <xf numFmtId="0" fontId="6" fillId="0" borderId="12" xfId="0" applyFont="1" applyFill="1" applyBorder="1" applyAlignment="1">
      <alignment horizontal="center" vertical="center"/>
    </xf>
    <xf numFmtId="41" fontId="6" fillId="0" borderId="16" xfId="2" applyFont="1" applyFill="1" applyBorder="1" applyAlignment="1">
      <alignment vertical="top"/>
    </xf>
    <xf numFmtId="0" fontId="16" fillId="0" borderId="18" xfId="0" applyFont="1" applyFill="1" applyBorder="1" applyAlignment="1">
      <alignment horizontal="distributed" vertical="center"/>
    </xf>
    <xf numFmtId="181" fontId="92" fillId="0" borderId="0" xfId="1" applyNumberFormat="1" applyFont="1" applyFill="1" applyAlignment="1">
      <alignment horizontal="center" vertical="center" wrapText="1"/>
    </xf>
    <xf numFmtId="0" fontId="16" fillId="0" borderId="0" xfId="0" applyFont="1" applyFill="1" applyAlignment="1">
      <alignment horizontal="distributed" vertical="center" wrapText="1"/>
    </xf>
    <xf numFmtId="0" fontId="16" fillId="0" borderId="0" xfId="0" applyFont="1" applyFill="1" applyAlignment="1">
      <alignment horizontal="distributed" vertical="center"/>
    </xf>
    <xf numFmtId="41" fontId="17" fillId="0" borderId="16" xfId="2" applyFont="1" applyFill="1" applyBorder="1" applyAlignment="1">
      <alignment vertical="top"/>
    </xf>
    <xf numFmtId="0" fontId="11" fillId="0" borderId="2" xfId="0" applyFont="1" applyFill="1" applyBorder="1" applyAlignment="1">
      <alignment vertical="top" wrapText="1"/>
    </xf>
    <xf numFmtId="181" fontId="9" fillId="0" borderId="0" xfId="1" applyNumberFormat="1" applyFont="1" applyFill="1" applyAlignment="1">
      <alignment vertical="top" wrapText="1"/>
    </xf>
    <xf numFmtId="41" fontId="84" fillId="0" borderId="0" xfId="0" applyNumberFormat="1" applyFont="1" applyFill="1" applyAlignment="1">
      <alignment horizontal="center" vertical="top" wrapText="1"/>
    </xf>
    <xf numFmtId="0" fontId="17" fillId="0" borderId="0" xfId="0" applyFont="1" applyFill="1" applyAlignment="1">
      <alignment vertical="top" wrapText="1"/>
    </xf>
    <xf numFmtId="0" fontId="17" fillId="0" borderId="0" xfId="0" applyFont="1" applyFill="1" applyAlignment="1">
      <alignment wrapText="1"/>
    </xf>
    <xf numFmtId="41" fontId="17" fillId="0" borderId="16" xfId="2" applyFont="1" applyFill="1" applyBorder="1" applyAlignment="1"/>
    <xf numFmtId="0" fontId="9" fillId="0" borderId="0" xfId="0" applyFont="1" applyFill="1" applyAlignment="1">
      <alignment wrapText="1"/>
    </xf>
    <xf numFmtId="0" fontId="89" fillId="0" borderId="0" xfId="0" applyFont="1" applyFill="1" applyAlignment="1">
      <alignment vertical="center" wrapText="1"/>
    </xf>
    <xf numFmtId="0" fontId="6" fillId="0" borderId="0" xfId="0" applyFont="1" applyFill="1" applyAlignment="1">
      <alignment vertical="center" wrapText="1"/>
    </xf>
    <xf numFmtId="0" fontId="6" fillId="0" borderId="0" xfId="0" applyFont="1" applyFill="1" applyAlignment="1">
      <alignment vertical="center"/>
    </xf>
    <xf numFmtId="0" fontId="48" fillId="0" borderId="0" xfId="0" applyFont="1" applyFill="1" applyAlignment="1">
      <alignment horizontal="centerContinuous" vertical="center"/>
    </xf>
    <xf numFmtId="0" fontId="11" fillId="0" borderId="0" xfId="0" applyFont="1" applyFill="1" applyAlignment="1">
      <alignment horizontal="centerContinuous" vertical="center"/>
    </xf>
    <xf numFmtId="0" fontId="19" fillId="0" borderId="0" xfId="0" applyFont="1" applyFill="1" applyAlignment="1">
      <alignment vertical="center" wrapText="1"/>
    </xf>
    <xf numFmtId="0" fontId="11" fillId="0" borderId="0" xfId="0" applyFont="1" applyFill="1" applyAlignment="1">
      <alignment vertical="center" wrapText="1"/>
    </xf>
    <xf numFmtId="0" fontId="19" fillId="0" borderId="0" xfId="0" applyFont="1" applyFill="1" applyAlignment="1">
      <alignment horizontal="distributed" vertical="center" wrapText="1"/>
    </xf>
    <xf numFmtId="41" fontId="6" fillId="0" borderId="1" xfId="2" applyNumberFormat="1" applyFont="1" applyFill="1" applyBorder="1" applyAlignment="1">
      <alignment vertical="top" wrapText="1"/>
    </xf>
    <xf numFmtId="181" fontId="17" fillId="0" borderId="0" xfId="1" applyNumberFormat="1" applyFont="1" applyFill="1" applyAlignment="1">
      <alignment vertical="top" wrapText="1"/>
    </xf>
    <xf numFmtId="0" fontId="9" fillId="0" borderId="0" xfId="0" applyFont="1" applyFill="1" applyAlignment="1">
      <alignment vertical="top" wrapText="1"/>
    </xf>
    <xf numFmtId="41" fontId="6" fillId="0" borderId="3" xfId="2" applyFont="1" applyFill="1" applyBorder="1" applyAlignment="1">
      <alignment vertical="center"/>
    </xf>
    <xf numFmtId="181" fontId="84" fillId="0" borderId="0" xfId="1" applyNumberFormat="1" applyFont="1" applyFill="1" applyAlignment="1">
      <alignment horizontal="center"/>
    </xf>
    <xf numFmtId="0" fontId="93" fillId="0" borderId="0" xfId="0" applyFont="1" applyFill="1" applyAlignment="1">
      <alignment horizontal="center" wrapText="1"/>
    </xf>
    <xf numFmtId="0" fontId="84" fillId="0" borderId="0" xfId="0" applyFont="1" applyFill="1" applyAlignment="1">
      <alignment horizontal="center" wrapText="1"/>
    </xf>
    <xf numFmtId="41" fontId="17" fillId="0" borderId="1" xfId="0" applyNumberFormat="1" applyFont="1" applyFill="1" applyBorder="1" applyAlignment="1">
      <alignment horizontal="distributed" vertical="center"/>
    </xf>
    <xf numFmtId="0" fontId="87" fillId="0" borderId="0" xfId="0" applyFont="1" applyFill="1"/>
    <xf numFmtId="0" fontId="70" fillId="0" borderId="0" xfId="0" applyFont="1" applyFill="1" applyAlignment="1">
      <alignment vertical="center"/>
    </xf>
    <xf numFmtId="0" fontId="87" fillId="0" borderId="0" xfId="0" applyFont="1" applyFill="1" applyAlignment="1">
      <alignment vertical="center"/>
    </xf>
    <xf numFmtId="0" fontId="94" fillId="0" borderId="0" xfId="0" applyFont="1" applyFill="1" applyAlignment="1">
      <alignment vertical="center" shrinkToFit="1"/>
    </xf>
    <xf numFmtId="0" fontId="87" fillId="0" borderId="0" xfId="0" applyFont="1" applyFill="1" applyAlignment="1">
      <alignment vertical="center" shrinkToFit="1"/>
    </xf>
    <xf numFmtId="0" fontId="70" fillId="0" borderId="0" xfId="0" applyFont="1" applyFill="1" applyAlignment="1">
      <alignment vertical="center" shrinkToFit="1"/>
    </xf>
    <xf numFmtId="0" fontId="95" fillId="0" borderId="0" xfId="0" applyFont="1" applyFill="1"/>
    <xf numFmtId="41" fontId="2" fillId="0" borderId="1" xfId="0" applyNumberFormat="1" applyFont="1" applyFill="1" applyBorder="1"/>
    <xf numFmtId="182" fontId="2" fillId="0" borderId="1" xfId="2" applyNumberFormat="1" applyFont="1" applyFill="1" applyBorder="1"/>
    <xf numFmtId="181" fontId="95" fillId="0" borderId="0" xfId="1" applyNumberFormat="1" applyFont="1" applyFill="1"/>
    <xf numFmtId="181" fontId="60" fillId="0" borderId="0" xfId="1" applyNumberFormat="1" applyFont="1" applyFill="1"/>
    <xf numFmtId="181" fontId="60" fillId="0" borderId="0" xfId="0" applyNumberFormat="1" applyFont="1" applyFill="1"/>
    <xf numFmtId="0" fontId="0" fillId="0" borderId="1" xfId="0" applyFill="1" applyBorder="1"/>
    <xf numFmtId="0" fontId="0" fillId="0" borderId="3" xfId="0" applyFill="1" applyBorder="1"/>
    <xf numFmtId="0" fontId="0" fillId="0" borderId="12" xfId="0" applyFill="1" applyBorder="1"/>
    <xf numFmtId="0" fontId="85" fillId="0" borderId="0" xfId="0" applyFont="1" applyFill="1"/>
    <xf numFmtId="0" fontId="54" fillId="0" borderId="8" xfId="0" applyFont="1" applyFill="1" applyBorder="1" applyAlignment="1">
      <alignment horizontal="left" vertical="top" wrapText="1" indent="1"/>
    </xf>
    <xf numFmtId="41" fontId="23" fillId="0" borderId="1" xfId="0" applyNumberFormat="1" applyFont="1" applyFill="1" applyBorder="1" applyAlignment="1">
      <alignment vertical="top" wrapText="1"/>
    </xf>
    <xf numFmtId="0" fontId="24" fillId="0" borderId="2" xfId="0" applyFont="1" applyFill="1" applyBorder="1" applyAlignment="1">
      <alignment horizontal="distributed" vertical="center"/>
    </xf>
    <xf numFmtId="0" fontId="53" fillId="0" borderId="8" xfId="0" applyFont="1" applyFill="1" applyBorder="1" applyAlignment="1">
      <alignment horizontal="left" vertical="top" wrapText="1" indent="2"/>
    </xf>
    <xf numFmtId="0" fontId="42" fillId="0" borderId="0" xfId="0" applyFont="1" applyFill="1" applyAlignment="1">
      <alignment horizontal="centerContinuous"/>
    </xf>
    <xf numFmtId="0" fontId="47" fillId="0" borderId="0" xfId="0" applyFont="1" applyFill="1" applyBorder="1" applyAlignment="1">
      <alignment horizontal="centerContinuous" vertical="center"/>
    </xf>
    <xf numFmtId="0" fontId="34" fillId="0" borderId="37" xfId="0" applyFont="1" applyFill="1" applyBorder="1" applyAlignment="1">
      <alignment horizontal="distributed" vertical="center" wrapText="1"/>
    </xf>
    <xf numFmtId="0" fontId="57" fillId="0" borderId="0" xfId="0" applyFont="1" applyFill="1" applyBorder="1" applyAlignment="1">
      <alignment horizontal="left" wrapText="1"/>
    </xf>
    <xf numFmtId="0" fontId="57" fillId="0" borderId="0" xfId="0" applyFont="1" applyFill="1" applyAlignment="1">
      <alignment horizontal="left" wrapText="1"/>
    </xf>
    <xf numFmtId="0" fontId="53" fillId="0" borderId="8" xfId="0" applyFont="1" applyFill="1" applyBorder="1" applyAlignment="1">
      <alignment horizontal="left" vertical="top" wrapText="1"/>
    </xf>
    <xf numFmtId="0" fontId="53" fillId="0" borderId="8" xfId="0" applyFont="1" applyFill="1" applyBorder="1" applyAlignment="1">
      <alignment horizontal="left" vertical="top" wrapText="1" indent="1"/>
    </xf>
    <xf numFmtId="0" fontId="18" fillId="0" borderId="0" xfId="0" applyFont="1" applyFill="1"/>
    <xf numFmtId="0" fontId="7" fillId="0" borderId="0" xfId="0" applyFont="1" applyFill="1"/>
    <xf numFmtId="181" fontId="23" fillId="0" borderId="4" xfId="1" applyNumberFormat="1" applyFont="1" applyFill="1" applyBorder="1" applyAlignment="1">
      <alignment vertical="top"/>
    </xf>
    <xf numFmtId="176" fontId="23" fillId="0" borderId="16" xfId="0" applyNumberFormat="1" applyFont="1" applyFill="1" applyBorder="1" applyAlignment="1">
      <alignment vertical="top"/>
    </xf>
    <xf numFmtId="0" fontId="3" fillId="0" borderId="8" xfId="0" applyFont="1" applyFill="1" applyBorder="1" applyAlignment="1">
      <alignment horizontal="left" vertical="top" wrapText="1"/>
    </xf>
    <xf numFmtId="176" fontId="3" fillId="0" borderId="1" xfId="0" applyNumberFormat="1" applyFont="1" applyFill="1" applyBorder="1" applyAlignment="1">
      <alignment vertical="top"/>
    </xf>
    <xf numFmtId="0" fontId="46" fillId="0" borderId="0" xfId="0" applyFont="1" applyFill="1" applyAlignment="1">
      <alignment horizontal="centerContinuous"/>
    </xf>
    <xf numFmtId="181" fontId="3" fillId="0" borderId="1" xfId="1" applyNumberFormat="1" applyFont="1" applyFill="1" applyBorder="1" applyAlignment="1">
      <alignment vertical="top"/>
    </xf>
    <xf numFmtId="49" fontId="3" fillId="0" borderId="1" xfId="1" applyNumberFormat="1" applyFont="1" applyFill="1" applyBorder="1" applyAlignment="1">
      <alignment horizontal="right" vertical="top" wrapText="1"/>
    </xf>
    <xf numFmtId="10" fontId="3" fillId="0" borderId="1" xfId="0" applyNumberFormat="1" applyFont="1" applyFill="1" applyBorder="1" applyAlignment="1">
      <alignment vertical="top" wrapText="1"/>
    </xf>
    <xf numFmtId="0" fontId="11" fillId="0" borderId="1" xfId="0" applyFont="1" applyFill="1" applyBorder="1" applyAlignment="1">
      <alignment horizontal="left" vertical="top" wrapText="1"/>
    </xf>
    <xf numFmtId="181" fontId="2" fillId="0" borderId="1" xfId="1" applyNumberFormat="1" applyFont="1" applyFill="1" applyBorder="1" applyAlignment="1">
      <alignment vertical="top"/>
    </xf>
    <xf numFmtId="181" fontId="2" fillId="0" borderId="16" xfId="1" applyNumberFormat="1" applyFont="1" applyFill="1" applyBorder="1" applyAlignment="1">
      <alignment vertical="top"/>
    </xf>
    <xf numFmtId="181" fontId="2" fillId="0" borderId="2" xfId="1" applyNumberFormat="1" applyFont="1" applyFill="1" applyBorder="1" applyAlignment="1">
      <alignment vertical="top"/>
    </xf>
    <xf numFmtId="181" fontId="2" fillId="0" borderId="1" xfId="1" applyNumberFormat="1" applyFont="1" applyFill="1" applyBorder="1" applyAlignment="1">
      <alignment vertical="center"/>
    </xf>
    <xf numFmtId="181" fontId="2" fillId="0" borderId="16" xfId="1" applyNumberFormat="1" applyFont="1" applyFill="1" applyBorder="1" applyAlignment="1">
      <alignment vertical="center"/>
    </xf>
    <xf numFmtId="181" fontId="2" fillId="0" borderId="2" xfId="1" applyNumberFormat="1" applyFont="1" applyFill="1" applyBorder="1" applyAlignment="1">
      <alignment vertical="center"/>
    </xf>
    <xf numFmtId="0" fontId="11" fillId="0" borderId="8" xfId="0" applyFont="1" applyFill="1" applyBorder="1" applyAlignment="1">
      <alignment horizontal="left" vertical="center" indent="1"/>
    </xf>
    <xf numFmtId="0" fontId="69" fillId="0" borderId="0" xfId="0" applyFont="1" applyFill="1" applyAlignment="1">
      <alignment horizontal="center"/>
    </xf>
    <xf numFmtId="0" fontId="11" fillId="0" borderId="24" xfId="0" applyFont="1" applyFill="1" applyBorder="1" applyAlignment="1">
      <alignment horizontal="distributed" vertical="center" wrapText="1" justifyLastLine="1"/>
    </xf>
    <xf numFmtId="0" fontId="11" fillId="0" borderId="5" xfId="0" applyFont="1" applyFill="1" applyBorder="1" applyAlignment="1">
      <alignment horizontal="center" vertical="center"/>
    </xf>
    <xf numFmtId="181" fontId="23" fillId="0" borderId="4" xfId="1" applyNumberFormat="1" applyFont="1" applyFill="1" applyBorder="1" applyAlignment="1"/>
    <xf numFmtId="41" fontId="11" fillId="0" borderId="4" xfId="0" applyNumberFormat="1" applyFont="1" applyFill="1" applyBorder="1" applyAlignment="1">
      <alignment horizontal="distributed" vertical="center"/>
    </xf>
    <xf numFmtId="181" fontId="23" fillId="0" borderId="20" xfId="1" applyNumberFormat="1" applyFont="1" applyFill="1" applyBorder="1" applyAlignment="1"/>
    <xf numFmtId="43" fontId="23" fillId="0" borderId="4" xfId="1" applyNumberFormat="1" applyFont="1" applyFill="1" applyBorder="1" applyAlignment="1"/>
    <xf numFmtId="41" fontId="11" fillId="0" borderId="33" xfId="0" applyNumberFormat="1" applyFont="1" applyFill="1" applyBorder="1" applyAlignment="1">
      <alignment horizontal="distributed" vertical="center"/>
    </xf>
    <xf numFmtId="0" fontId="39" fillId="0" borderId="4" xfId="0" applyFont="1" applyFill="1" applyBorder="1" applyAlignment="1">
      <alignment horizontal="left" wrapText="1" indent="1"/>
    </xf>
    <xf numFmtId="0" fontId="11" fillId="0" borderId="4" xfId="0" applyFont="1" applyFill="1" applyBorder="1" applyAlignment="1">
      <alignment horizontal="distributed" vertical="center"/>
    </xf>
    <xf numFmtId="0" fontId="11" fillId="0" borderId="1" xfId="0" applyFont="1" applyFill="1" applyBorder="1" applyAlignment="1">
      <alignment horizontal="distributed" vertical="center" justifyLastLine="1"/>
    </xf>
    <xf numFmtId="0" fontId="11" fillId="0" borderId="1" xfId="0" applyFont="1" applyFill="1" applyBorder="1" applyAlignment="1">
      <alignment horizontal="distributed" vertical="center" wrapText="1" justifyLastLine="1"/>
    </xf>
    <xf numFmtId="176" fontId="23" fillId="0" borderId="16" xfId="0" applyNumberFormat="1" applyFont="1" applyFill="1" applyBorder="1" applyAlignment="1"/>
    <xf numFmtId="2" fontId="23" fillId="0" borderId="16" xfId="0" applyNumberFormat="1" applyFont="1" applyFill="1" applyBorder="1" applyAlignment="1"/>
    <xf numFmtId="2" fontId="23" fillId="0" borderId="2" xfId="0" applyNumberFormat="1" applyFont="1" applyFill="1" applyBorder="1" applyAlignment="1"/>
    <xf numFmtId="0" fontId="11" fillId="0" borderId="4" xfId="0" applyFont="1" applyFill="1" applyBorder="1" applyAlignment="1">
      <alignment horizontal="distributed" vertical="center" justifyLastLine="1"/>
    </xf>
    <xf numFmtId="176" fontId="3" fillId="0" borderId="1" xfId="0" applyNumberFormat="1" applyFont="1" applyFill="1" applyBorder="1"/>
    <xf numFmtId="0" fontId="2" fillId="0" borderId="4" xfId="0" applyFont="1" applyFill="1" applyBorder="1"/>
    <xf numFmtId="181" fontId="23" fillId="0" borderId="4" xfId="0" applyNumberFormat="1" applyFont="1" applyFill="1" applyBorder="1"/>
    <xf numFmtId="0" fontId="2" fillId="0" borderId="4" xfId="0" applyFont="1" applyFill="1" applyBorder="1" applyAlignment="1">
      <alignment vertical="top"/>
    </xf>
    <xf numFmtId="181" fontId="23" fillId="0" borderId="4" xfId="1" applyNumberFormat="1" applyFont="1" applyFill="1" applyBorder="1"/>
    <xf numFmtId="0" fontId="3" fillId="0" borderId="8" xfId="0" quotePrefix="1" applyFont="1" applyFill="1" applyBorder="1" applyAlignment="1"/>
    <xf numFmtId="0" fontId="3" fillId="0" borderId="4" xfId="0" quotePrefix="1" applyFont="1" applyFill="1" applyBorder="1" applyAlignment="1"/>
    <xf numFmtId="176" fontId="10" fillId="0" borderId="16" xfId="0" applyNumberFormat="1" applyFont="1" applyFill="1" applyBorder="1"/>
    <xf numFmtId="0" fontId="0" fillId="0" borderId="16" xfId="0" applyFill="1" applyBorder="1"/>
    <xf numFmtId="0" fontId="11" fillId="0" borderId="4" xfId="0" applyFont="1" applyFill="1" applyBorder="1"/>
    <xf numFmtId="176" fontId="3" fillId="0" borderId="16" xfId="0" applyNumberFormat="1" applyFont="1" applyFill="1" applyBorder="1"/>
    <xf numFmtId="176" fontId="2" fillId="0" borderId="1" xfId="0" applyNumberFormat="1" applyFont="1" applyFill="1" applyBorder="1"/>
    <xf numFmtId="176" fontId="2" fillId="0" borderId="16" xfId="0" applyNumberFormat="1" applyFont="1" applyFill="1" applyBorder="1"/>
    <xf numFmtId="0" fontId="2" fillId="0" borderId="16" xfId="0" applyFont="1" applyFill="1" applyBorder="1"/>
    <xf numFmtId="0" fontId="2" fillId="0" borderId="2" xfId="0" applyFont="1" applyFill="1" applyBorder="1"/>
    <xf numFmtId="176" fontId="16" fillId="0" borderId="11" xfId="0" applyNumberFormat="1" applyFont="1" applyFill="1" applyBorder="1" applyAlignment="1">
      <alignment horizontal="distributed" justifyLastLine="1"/>
    </xf>
    <xf numFmtId="181" fontId="23" fillId="0" borderId="40" xfId="1" applyNumberFormat="1" applyFont="1" applyFill="1" applyBorder="1" applyAlignment="1"/>
    <xf numFmtId="181" fontId="23" fillId="0" borderId="3" xfId="1" applyNumberFormat="1" applyFont="1" applyFill="1" applyBorder="1" applyAlignment="1"/>
    <xf numFmtId="181" fontId="23" fillId="0" borderId="46" xfId="1" applyNumberFormat="1" applyFont="1" applyFill="1" applyBorder="1" applyAlignment="1"/>
    <xf numFmtId="49" fontId="11" fillId="0" borderId="2" xfId="1" applyNumberFormat="1" applyFont="1" applyFill="1" applyBorder="1" applyAlignment="1">
      <alignment vertical="top" wrapText="1"/>
    </xf>
    <xf numFmtId="181" fontId="11" fillId="0" borderId="0" xfId="0" applyNumberFormat="1" applyFont="1" applyFill="1" applyAlignment="1">
      <alignment horizontal="distributed"/>
    </xf>
    <xf numFmtId="41" fontId="0" fillId="0" borderId="1" xfId="2" applyNumberFormat="1" applyFont="1" applyFill="1" applyBorder="1" applyAlignment="1"/>
    <xf numFmtId="176" fontId="33" fillId="0" borderId="11" xfId="0" applyNumberFormat="1" applyFont="1" applyFill="1" applyBorder="1" applyAlignment="1">
      <alignment horizontal="distributed"/>
    </xf>
    <xf numFmtId="41" fontId="25" fillId="0" borderId="3" xfId="0" applyNumberFormat="1" applyFont="1" applyFill="1" applyBorder="1" applyAlignment="1">
      <alignment wrapText="1"/>
    </xf>
    <xf numFmtId="0" fontId="23" fillId="0" borderId="12" xfId="0" applyFont="1" applyFill="1" applyBorder="1" applyAlignment="1"/>
    <xf numFmtId="0" fontId="11" fillId="0" borderId="21" xfId="0" applyFont="1" applyFill="1" applyBorder="1" applyAlignment="1">
      <alignment vertical="top" wrapText="1"/>
    </xf>
    <xf numFmtId="0" fontId="11" fillId="0" borderId="10" xfId="0" applyFont="1" applyFill="1" applyBorder="1" applyAlignment="1">
      <alignment horizontal="distributed" vertical="center"/>
    </xf>
    <xf numFmtId="0" fontId="11" fillId="0" borderId="7" xfId="0" applyFont="1" applyFill="1" applyBorder="1" applyAlignment="1">
      <alignment horizontal="distributed" vertical="center"/>
    </xf>
    <xf numFmtId="0" fontId="11" fillId="0" borderId="2" xfId="0" applyFont="1" applyFill="1" applyBorder="1" applyAlignment="1">
      <alignment horizontal="justify" vertical="top" wrapText="1"/>
    </xf>
    <xf numFmtId="0" fontId="0" fillId="0" borderId="0" xfId="0" applyFont="1" applyFill="1" applyBorder="1" applyAlignment="1"/>
    <xf numFmtId="0" fontId="11" fillId="0" borderId="10" xfId="0" applyFont="1" applyFill="1" applyBorder="1" applyAlignment="1">
      <alignment horizontal="distributed" vertical="center"/>
    </xf>
    <xf numFmtId="0" fontId="11" fillId="0" borderId="6" xfId="0" applyFont="1" applyFill="1" applyBorder="1" applyAlignment="1">
      <alignment horizontal="distributed" vertical="center"/>
    </xf>
    <xf numFmtId="0" fontId="11" fillId="0" borderId="6" xfId="0" applyNumberFormat="1" applyFont="1" applyFill="1" applyBorder="1" applyAlignment="1">
      <alignment horizontal="distributed" vertical="center"/>
    </xf>
    <xf numFmtId="0" fontId="11" fillId="0" borderId="7" xfId="0" applyNumberFormat="1" applyFont="1" applyFill="1" applyBorder="1" applyAlignment="1">
      <alignment horizontal="distributed" vertical="center"/>
    </xf>
    <xf numFmtId="0" fontId="11" fillId="0" borderId="38" xfId="0" applyFont="1" applyFill="1" applyBorder="1" applyAlignment="1">
      <alignment horizontal="justify" vertical="top" wrapText="1"/>
    </xf>
    <xf numFmtId="0" fontId="11" fillId="0" borderId="12" xfId="0" applyFont="1" applyFill="1" applyBorder="1" applyAlignment="1">
      <alignment horizontal="justify" vertical="top" wrapText="1"/>
    </xf>
    <xf numFmtId="0" fontId="18" fillId="0" borderId="20" xfId="0" applyNumberFormat="1" applyFont="1" applyFill="1" applyBorder="1" applyAlignment="1">
      <alignment horizontal="center" vertical="center" wrapText="1"/>
    </xf>
    <xf numFmtId="0" fontId="18" fillId="0" borderId="1" xfId="0" applyFont="1" applyFill="1" applyBorder="1" applyAlignment="1">
      <alignment vertical="top"/>
    </xf>
    <xf numFmtId="0" fontId="16" fillId="0" borderId="3" xfId="0" applyFont="1" applyFill="1" applyBorder="1" applyAlignment="1"/>
    <xf numFmtId="0" fontId="11" fillId="0" borderId="1" xfId="0" applyFont="1" applyFill="1" applyBorder="1" applyAlignment="1">
      <alignment horizontal="distributed" vertical="center"/>
    </xf>
    <xf numFmtId="0" fontId="11" fillId="0" borderId="1" xfId="0" applyNumberFormat="1" applyFont="1" applyFill="1" applyBorder="1" applyAlignment="1">
      <alignment horizontal="left" vertical="center"/>
    </xf>
    <xf numFmtId="0" fontId="11" fillId="0" borderId="1" xfId="0" applyFont="1" applyFill="1" applyBorder="1" applyAlignment="1"/>
    <xf numFmtId="49" fontId="3" fillId="0" borderId="16" xfId="0" applyNumberFormat="1" applyFont="1" applyFill="1" applyBorder="1" applyAlignment="1">
      <alignment vertical="top"/>
    </xf>
    <xf numFmtId="49" fontId="18" fillId="0" borderId="0" xfId="0" applyNumberFormat="1" applyFont="1" applyFill="1" applyBorder="1" applyAlignment="1">
      <alignment horizontal="right"/>
    </xf>
    <xf numFmtId="0" fontId="26" fillId="0" borderId="0" xfId="0" applyFont="1" applyFill="1" applyAlignment="1">
      <alignment horizontal="left"/>
    </xf>
    <xf numFmtId="0" fontId="27" fillId="0" borderId="0" xfId="0" applyFont="1" applyFill="1" applyAlignment="1">
      <alignment horizontal="left"/>
    </xf>
    <xf numFmtId="0" fontId="3" fillId="0" borderId="13" xfId="0" applyFont="1" applyFill="1" applyBorder="1" applyAlignment="1">
      <alignment horizontal="left" vertical="center"/>
    </xf>
    <xf numFmtId="0" fontId="11" fillId="0" borderId="1" xfId="0" applyFont="1" applyFill="1" applyBorder="1"/>
    <xf numFmtId="0" fontId="16" fillId="0" borderId="20" xfId="0" applyFont="1" applyFill="1" applyBorder="1" applyAlignment="1">
      <alignment horizontal="left" vertical="center" wrapText="1"/>
    </xf>
    <xf numFmtId="0" fontId="16" fillId="0" borderId="37" xfId="0" applyFont="1" applyFill="1" applyBorder="1" applyAlignment="1">
      <alignment vertical="top" wrapText="1"/>
    </xf>
    <xf numFmtId="0" fontId="16" fillId="0" borderId="1" xfId="0" applyFont="1" applyFill="1" applyBorder="1" applyAlignment="1">
      <alignment vertical="center" wrapText="1"/>
    </xf>
    <xf numFmtId="0" fontId="16" fillId="0" borderId="1" xfId="0" applyFont="1" applyFill="1" applyBorder="1" applyAlignment="1">
      <alignment horizontal="left" vertical="top" wrapText="1"/>
    </xf>
    <xf numFmtId="0" fontId="16" fillId="0" borderId="3" xfId="0" applyFont="1" applyFill="1" applyBorder="1" applyAlignment="1">
      <alignment wrapText="1"/>
    </xf>
    <xf numFmtId="0" fontId="46" fillId="0" borderId="0" xfId="0" applyFont="1" applyFill="1" applyAlignment="1">
      <alignment horizontal="center"/>
    </xf>
    <xf numFmtId="0" fontId="46" fillId="0" borderId="0" xfId="0" applyFont="1" applyFill="1" applyAlignment="1">
      <alignment horizontal="right"/>
    </xf>
    <xf numFmtId="0" fontId="46" fillId="0" borderId="0" xfId="0" applyFont="1" applyFill="1" applyAlignment="1">
      <alignment horizontal="left"/>
    </xf>
    <xf numFmtId="0" fontId="27" fillId="0" borderId="0" xfId="0" applyFont="1" applyFill="1" applyAlignment="1">
      <alignment horizontal="center"/>
    </xf>
    <xf numFmtId="0" fontId="27" fillId="0" borderId="0" xfId="0" applyFont="1" applyFill="1" applyAlignment="1">
      <alignment horizontal="right"/>
    </xf>
    <xf numFmtId="0" fontId="3" fillId="0" borderId="0" xfId="0" applyFont="1" applyFill="1" applyBorder="1" applyAlignment="1">
      <alignment horizontal="center" vertical="center"/>
    </xf>
    <xf numFmtId="0" fontId="3" fillId="0" borderId="0" xfId="0" applyFont="1" applyFill="1" applyAlignment="1">
      <alignment horizontal="right" vertical="center"/>
    </xf>
    <xf numFmtId="0" fontId="3" fillId="0" borderId="0" xfId="0" applyFont="1" applyFill="1" applyAlignment="1">
      <alignment vertical="center"/>
    </xf>
    <xf numFmtId="0" fontId="3" fillId="0" borderId="0" xfId="0" applyFont="1" applyFill="1" applyBorder="1" applyAlignment="1">
      <alignment horizontal="right" vertical="center"/>
    </xf>
    <xf numFmtId="0" fontId="3" fillId="0" borderId="1" xfId="0" applyFont="1" applyFill="1" applyBorder="1" applyAlignment="1">
      <alignment horizontal="distributed" vertical="center" wrapText="1"/>
    </xf>
    <xf numFmtId="0" fontId="3" fillId="0" borderId="20" xfId="0" applyFont="1" applyFill="1" applyBorder="1" applyAlignment="1">
      <alignment horizontal="distributed" vertical="center" wrapText="1"/>
    </xf>
    <xf numFmtId="181" fontId="3" fillId="0" borderId="1" xfId="1" applyNumberFormat="1" applyFont="1" applyFill="1" applyBorder="1"/>
    <xf numFmtId="0" fontId="3" fillId="0" borderId="0" xfId="0" applyFont="1" applyFill="1" applyAlignment="1">
      <alignment vertical="top"/>
    </xf>
    <xf numFmtId="0" fontId="103" fillId="0" borderId="0" xfId="0" applyFont="1" applyFill="1" applyAlignment="1">
      <alignment vertical="top"/>
    </xf>
    <xf numFmtId="0" fontId="88" fillId="0" borderId="0" xfId="0" applyFont="1" applyFill="1"/>
    <xf numFmtId="0" fontId="26" fillId="0" borderId="0" xfId="0" applyFont="1" applyFill="1" applyAlignment="1">
      <alignment horizontal="center"/>
    </xf>
    <xf numFmtId="0" fontId="3" fillId="0" borderId="4" xfId="0" applyFont="1" applyFill="1" applyBorder="1"/>
    <xf numFmtId="0" fontId="3" fillId="0" borderId="40" xfId="0" applyFont="1" applyFill="1" applyBorder="1"/>
    <xf numFmtId="0" fontId="3" fillId="0" borderId="0" xfId="0" applyFont="1" applyFill="1" applyAlignment="1">
      <alignment horizontal="centerContinuous"/>
    </xf>
    <xf numFmtId="184" fontId="78" fillId="0" borderId="1" xfId="0" applyNumberFormat="1" applyFont="1" applyFill="1" applyBorder="1" applyAlignment="1">
      <alignment vertical="top" wrapText="1"/>
    </xf>
    <xf numFmtId="184" fontId="78" fillId="0" borderId="1" xfId="0" applyNumberFormat="1" applyFont="1" applyFill="1" applyBorder="1" applyAlignment="1">
      <alignment horizontal="left" vertical="top" wrapText="1" indent="1"/>
    </xf>
    <xf numFmtId="0" fontId="11" fillId="0" borderId="1" xfId="0" applyFont="1" applyFill="1" applyBorder="1" applyAlignment="1">
      <alignment horizontal="left" vertical="center" wrapText="1" indent="1"/>
    </xf>
    <xf numFmtId="179" fontId="6" fillId="0" borderId="8" xfId="0" applyNumberFormat="1" applyFont="1" applyFill="1" applyBorder="1" applyAlignment="1">
      <alignment vertical="center"/>
    </xf>
    <xf numFmtId="178" fontId="6" fillId="0" borderId="1" xfId="0" applyNumberFormat="1" applyFont="1" applyFill="1" applyBorder="1" applyAlignment="1">
      <alignment horizontal="right" vertical="center"/>
    </xf>
    <xf numFmtId="0" fontId="16" fillId="0" borderId="1" xfId="0" applyFont="1" applyFill="1" applyBorder="1" applyAlignment="1">
      <alignment vertical="center"/>
    </xf>
    <xf numFmtId="179" fontId="6" fillId="0" borderId="11" xfId="0" applyNumberFormat="1" applyFont="1" applyFill="1" applyBorder="1" applyAlignment="1">
      <alignment vertical="center"/>
    </xf>
    <xf numFmtId="178" fontId="6" fillId="0" borderId="3" xfId="0" applyNumberFormat="1" applyFont="1" applyFill="1" applyBorder="1" applyAlignment="1">
      <alignment horizontal="right" vertical="center"/>
    </xf>
    <xf numFmtId="0" fontId="16" fillId="0" borderId="3" xfId="0" applyFont="1" applyFill="1" applyBorder="1" applyAlignment="1">
      <alignment vertical="center"/>
    </xf>
    <xf numFmtId="0" fontId="6" fillId="0" borderId="12" xfId="0" applyFont="1" applyFill="1" applyBorder="1" applyAlignment="1">
      <alignment vertical="center"/>
    </xf>
    <xf numFmtId="179" fontId="6" fillId="0" borderId="1" xfId="0" applyNumberFormat="1" applyFont="1" applyFill="1" applyBorder="1" applyAlignment="1">
      <alignment vertical="center"/>
    </xf>
    <xf numFmtId="179" fontId="6" fillId="0" borderId="3" xfId="0" applyNumberFormat="1" applyFont="1" applyFill="1" applyBorder="1" applyAlignment="1">
      <alignment vertical="center"/>
    </xf>
    <xf numFmtId="0" fontId="11" fillId="0" borderId="5" xfId="0" applyFont="1" applyFill="1" applyBorder="1" applyAlignment="1">
      <alignment horizontal="distributed" vertical="center" wrapText="1"/>
    </xf>
    <xf numFmtId="179" fontId="3" fillId="0" borderId="41" xfId="0" applyNumberFormat="1" applyFont="1" applyFill="1" applyBorder="1" applyAlignment="1">
      <alignment vertical="top"/>
    </xf>
    <xf numFmtId="179" fontId="3" fillId="0" borderId="8" xfId="1" applyNumberFormat="1" applyFont="1" applyFill="1" applyBorder="1" applyAlignment="1">
      <alignment vertical="top"/>
    </xf>
    <xf numFmtId="179" fontId="3" fillId="0" borderId="1" xfId="1" applyNumberFormat="1" applyFont="1" applyFill="1" applyBorder="1" applyAlignment="1">
      <alignment vertical="top"/>
    </xf>
    <xf numFmtId="179" fontId="78" fillId="0" borderId="1" xfId="1" applyNumberFormat="1" applyFont="1" applyFill="1" applyBorder="1" applyAlignment="1">
      <alignment vertical="top"/>
    </xf>
    <xf numFmtId="179" fontId="3" fillId="0" borderId="37" xfId="1" applyNumberFormat="1" applyFont="1" applyFill="1" applyBorder="1" applyAlignment="1">
      <alignment vertical="top"/>
    </xf>
    <xf numFmtId="179" fontId="3" fillId="0" borderId="1" xfId="2" applyNumberFormat="1" applyFont="1" applyFill="1" applyBorder="1" applyAlignment="1">
      <alignment vertical="top" wrapText="1"/>
    </xf>
    <xf numFmtId="179" fontId="3" fillId="0" borderId="3" xfId="2" applyNumberFormat="1" applyFont="1" applyFill="1" applyBorder="1" applyAlignment="1">
      <alignment vertical="top" wrapText="1"/>
    </xf>
    <xf numFmtId="179" fontId="3" fillId="0" borderId="37" xfId="2" applyNumberFormat="1" applyFont="1" applyFill="1" applyBorder="1" applyAlignment="1">
      <alignment vertical="top" wrapText="1"/>
    </xf>
    <xf numFmtId="0" fontId="80" fillId="0" borderId="0" xfId="0" applyFont="1" applyFill="1"/>
    <xf numFmtId="181" fontId="80" fillId="0" borderId="0" xfId="1" applyNumberFormat="1" applyFont="1" applyFill="1"/>
    <xf numFmtId="0" fontId="19" fillId="0" borderId="0" xfId="0" applyFont="1" applyFill="1"/>
    <xf numFmtId="0" fontId="98" fillId="0" borderId="0" xfId="0" applyFont="1" applyFill="1" applyAlignment="1">
      <alignment horizontal="center"/>
    </xf>
    <xf numFmtId="0" fontId="80" fillId="0" borderId="0" xfId="0" applyFont="1" applyFill="1" applyAlignment="1">
      <alignment horizontal="center"/>
    </xf>
    <xf numFmtId="181" fontId="80" fillId="0" borderId="0" xfId="1" applyNumberFormat="1" applyFont="1" applyFill="1" applyAlignment="1">
      <alignment horizontal="center"/>
    </xf>
    <xf numFmtId="0" fontId="96" fillId="0" borderId="0" xfId="0" applyFont="1" applyFill="1" applyAlignment="1">
      <alignment vertical="center"/>
    </xf>
    <xf numFmtId="0" fontId="86" fillId="0" borderId="0" xfId="0" applyFont="1" applyFill="1" applyAlignment="1">
      <alignment vertical="center"/>
    </xf>
    <xf numFmtId="181" fontId="86" fillId="0" borderId="0" xfId="1" applyNumberFormat="1" applyFont="1" applyFill="1" applyAlignment="1">
      <alignment vertical="center"/>
    </xf>
    <xf numFmtId="0" fontId="89" fillId="0" borderId="0" xfId="0" applyFont="1" applyFill="1" applyAlignment="1">
      <alignment vertical="center"/>
    </xf>
    <xf numFmtId="181" fontId="96" fillId="0" borderId="0" xfId="1" applyNumberFormat="1" applyFont="1" applyFill="1" applyAlignment="1">
      <alignment vertical="top"/>
    </xf>
    <xf numFmtId="179" fontId="97" fillId="0" borderId="0" xfId="0" applyNumberFormat="1" applyFont="1" applyFill="1" applyAlignment="1">
      <alignment vertical="top"/>
    </xf>
    <xf numFmtId="181" fontId="90" fillId="0" borderId="0" xfId="1" applyNumberFormat="1" applyFont="1" applyFill="1" applyAlignment="1">
      <alignment vertical="top"/>
    </xf>
    <xf numFmtId="179" fontId="90" fillId="0" borderId="0" xfId="0" applyNumberFormat="1" applyFont="1" applyFill="1" applyAlignment="1">
      <alignment vertical="top"/>
    </xf>
    <xf numFmtId="0" fontId="9" fillId="0" borderId="0" xfId="0" applyFont="1" applyFill="1" applyAlignment="1">
      <alignment vertical="top"/>
    </xf>
    <xf numFmtId="0" fontId="90" fillId="0" borderId="0" xfId="0" applyFont="1" applyFill="1" applyAlignment="1">
      <alignment vertical="top"/>
    </xf>
    <xf numFmtId="10" fontId="9" fillId="0" borderId="0" xfId="3" applyNumberFormat="1" applyFont="1" applyFill="1" applyAlignment="1">
      <alignment vertical="top"/>
    </xf>
    <xf numFmtId="0" fontId="90" fillId="0" borderId="0" xfId="0" applyFont="1" applyFill="1" applyAlignment="1">
      <alignment vertical="center"/>
    </xf>
    <xf numFmtId="181" fontId="90" fillId="0" borderId="0" xfId="1" applyNumberFormat="1" applyFont="1" applyFill="1" applyAlignment="1">
      <alignment vertical="center"/>
    </xf>
    <xf numFmtId="0" fontId="9" fillId="0" borderId="0" xfId="0" applyFont="1" applyFill="1" applyAlignment="1">
      <alignment vertical="center"/>
    </xf>
    <xf numFmtId="0" fontId="90" fillId="0" borderId="0" xfId="0" applyFont="1" applyFill="1"/>
    <xf numFmtId="181" fontId="90" fillId="0" borderId="0" xfId="1" applyNumberFormat="1" applyFont="1" applyFill="1"/>
    <xf numFmtId="0" fontId="9" fillId="0" borderId="0" xfId="0" applyFont="1" applyFill="1"/>
    <xf numFmtId="176" fontId="6" fillId="0" borderId="3" xfId="0" applyNumberFormat="1" applyFont="1" applyFill="1" applyBorder="1" applyAlignment="1">
      <alignment horizontal="right"/>
    </xf>
    <xf numFmtId="0" fontId="16" fillId="0" borderId="12" xfId="0" applyFont="1" applyFill="1" applyBorder="1" applyAlignment="1">
      <alignment wrapText="1"/>
    </xf>
    <xf numFmtId="0" fontId="3" fillId="0" borderId="5" xfId="0" applyFont="1" applyFill="1" applyBorder="1" applyAlignment="1">
      <alignment horizontal="distributed" vertical="center" wrapText="1"/>
    </xf>
    <xf numFmtId="0" fontId="11" fillId="0" borderId="37" xfId="0" applyFont="1" applyFill="1" applyBorder="1" applyAlignment="1">
      <alignment horizontal="left" vertical="top" wrapText="1" indent="1"/>
    </xf>
    <xf numFmtId="0" fontId="3" fillId="0" borderId="8" xfId="0" applyFont="1" applyFill="1" applyBorder="1" applyAlignment="1">
      <alignment horizontal="left" vertical="top" wrapText="1" indent="3"/>
    </xf>
    <xf numFmtId="41" fontId="26" fillId="0" borderId="1" xfId="0" applyNumberFormat="1" applyFont="1" applyFill="1" applyBorder="1" applyAlignment="1">
      <alignment vertical="top" wrapText="1"/>
    </xf>
    <xf numFmtId="41" fontId="88" fillId="0" borderId="3" xfId="0" applyNumberFormat="1" applyFont="1" applyFill="1" applyBorder="1" applyAlignment="1">
      <alignment wrapText="1"/>
    </xf>
    <xf numFmtId="0" fontId="53" fillId="0" borderId="8" xfId="0" applyFont="1" applyFill="1" applyBorder="1" applyAlignment="1">
      <alignment horizontal="left" vertical="top" wrapText="1" indent="3"/>
    </xf>
    <xf numFmtId="41" fontId="23" fillId="0" borderId="20" xfId="0" applyNumberFormat="1" applyFont="1" applyFill="1" applyBorder="1" applyAlignment="1">
      <alignment vertical="top" wrapText="1"/>
    </xf>
    <xf numFmtId="41" fontId="26" fillId="0" borderId="20" xfId="0" applyNumberFormat="1" applyFont="1" applyFill="1" applyBorder="1" applyAlignment="1">
      <alignment vertical="top" wrapText="1"/>
    </xf>
    <xf numFmtId="0" fontId="47" fillId="0" borderId="0" xfId="0" applyFont="1" applyFill="1" applyBorder="1" applyAlignment="1">
      <alignment horizontal="right" vertical="center"/>
    </xf>
    <xf numFmtId="0" fontId="36" fillId="0" borderId="0" xfId="0" applyFont="1" applyFill="1" applyAlignment="1">
      <alignment horizontal="right"/>
    </xf>
    <xf numFmtId="0" fontId="36" fillId="0" borderId="0" xfId="0" applyFont="1" applyFill="1" applyAlignment="1">
      <alignment horizontal="left"/>
    </xf>
    <xf numFmtId="0" fontId="3" fillId="0" borderId="0" xfId="0" applyFont="1" applyFill="1" applyBorder="1" applyAlignment="1">
      <alignment horizontal="centerContinuous" vertical="center"/>
    </xf>
    <xf numFmtId="0" fontId="3" fillId="0" borderId="5" xfId="0" applyFont="1" applyFill="1" applyBorder="1" applyAlignment="1">
      <alignment horizontal="distributed" vertical="center" justifyLastLine="1"/>
    </xf>
    <xf numFmtId="0" fontId="3" fillId="0" borderId="5" xfId="0" applyFont="1" applyFill="1" applyBorder="1" applyAlignment="1">
      <alignment horizontal="distributed" vertical="center" wrapText="1" justifyLastLine="1"/>
    </xf>
    <xf numFmtId="0" fontId="106" fillId="0" borderId="0" xfId="0" applyFont="1" applyFill="1" applyAlignment="1">
      <alignment vertical="top"/>
    </xf>
    <xf numFmtId="0" fontId="88" fillId="0" borderId="0" xfId="0" applyFont="1" applyFill="1" applyAlignment="1">
      <alignment vertical="top"/>
    </xf>
    <xf numFmtId="0" fontId="26" fillId="0" borderId="0" xfId="0" applyFont="1" applyFill="1" applyAlignment="1">
      <alignment vertical="top"/>
    </xf>
    <xf numFmtId="0" fontId="3" fillId="0" borderId="8" xfId="0" applyFont="1" applyFill="1" applyBorder="1" applyAlignment="1">
      <alignment vertical="top"/>
    </xf>
    <xf numFmtId="176" fontId="88" fillId="0" borderId="11" xfId="0" applyNumberFormat="1" applyFont="1" applyFill="1" applyBorder="1" applyAlignment="1">
      <alignment horizontal="distributed" vertical="top"/>
    </xf>
    <xf numFmtId="0" fontId="107" fillId="0" borderId="0" xfId="0" applyFont="1" applyFill="1"/>
    <xf numFmtId="0" fontId="5" fillId="0" borderId="8" xfId="0" applyFont="1" applyFill="1" applyBorder="1" applyAlignment="1">
      <alignment vertical="top" wrapText="1"/>
    </xf>
    <xf numFmtId="179" fontId="88" fillId="0" borderId="4" xfId="1" applyNumberFormat="1" applyFont="1" applyFill="1" applyBorder="1" applyAlignment="1">
      <alignment vertical="top"/>
    </xf>
    <xf numFmtId="179" fontId="88" fillId="0" borderId="1" xfId="1" applyNumberFormat="1" applyFont="1" applyFill="1" applyBorder="1" applyAlignment="1">
      <alignment vertical="top"/>
    </xf>
    <xf numFmtId="179" fontId="88" fillId="0" borderId="4" xfId="0" applyNumberFormat="1" applyFont="1" applyFill="1" applyBorder="1" applyAlignment="1">
      <alignment vertical="top"/>
    </xf>
    <xf numFmtId="179" fontId="88" fillId="0" borderId="1" xfId="0" applyNumberFormat="1" applyFont="1" applyFill="1" applyBorder="1" applyAlignment="1">
      <alignment vertical="top"/>
    </xf>
    <xf numFmtId="179" fontId="26" fillId="0" borderId="4" xfId="1" applyNumberFormat="1" applyFont="1" applyFill="1" applyBorder="1" applyAlignment="1">
      <alignment vertical="top"/>
    </xf>
    <xf numFmtId="179" fontId="26" fillId="0" borderId="1" xfId="1" applyNumberFormat="1" applyFont="1" applyFill="1" applyBorder="1" applyAlignment="1">
      <alignment vertical="top"/>
    </xf>
    <xf numFmtId="179" fontId="26" fillId="0" borderId="4" xfId="0" applyNumberFormat="1" applyFont="1" applyFill="1" applyBorder="1" applyAlignment="1">
      <alignment vertical="top"/>
    </xf>
    <xf numFmtId="179" fontId="26" fillId="0" borderId="1" xfId="0" applyNumberFormat="1" applyFont="1" applyFill="1" applyBorder="1" applyAlignment="1">
      <alignment vertical="top"/>
    </xf>
    <xf numFmtId="179" fontId="26" fillId="0" borderId="4" xfId="2" applyNumberFormat="1" applyFont="1" applyFill="1" applyBorder="1" applyAlignment="1">
      <alignment vertical="top"/>
    </xf>
    <xf numFmtId="179" fontId="26" fillId="0" borderId="16" xfId="0" applyNumberFormat="1" applyFont="1" applyFill="1" applyBorder="1" applyAlignment="1">
      <alignment vertical="top"/>
    </xf>
    <xf numFmtId="179" fontId="88" fillId="0" borderId="16" xfId="0" applyNumberFormat="1" applyFont="1" applyFill="1" applyBorder="1" applyAlignment="1">
      <alignment vertical="top"/>
    </xf>
    <xf numFmtId="179" fontId="26" fillId="0" borderId="16" xfId="1" applyNumberFormat="1" applyFont="1" applyFill="1" applyBorder="1" applyAlignment="1">
      <alignment vertical="top"/>
    </xf>
    <xf numFmtId="179" fontId="88" fillId="0" borderId="3" xfId="0" applyNumberFormat="1" applyFont="1" applyFill="1" applyBorder="1" applyAlignment="1">
      <alignment vertical="top"/>
    </xf>
    <xf numFmtId="185" fontId="88" fillId="0" borderId="1" xfId="1" applyNumberFormat="1" applyFont="1" applyFill="1" applyBorder="1" applyAlignment="1">
      <alignment vertical="top"/>
    </xf>
    <xf numFmtId="185" fontId="26" fillId="0" borderId="1" xfId="1" applyNumberFormat="1" applyFont="1" applyFill="1" applyBorder="1" applyAlignment="1">
      <alignment vertical="top"/>
    </xf>
    <xf numFmtId="185" fontId="26" fillId="0" borderId="4" xfId="0" applyNumberFormat="1" applyFont="1" applyFill="1" applyBorder="1" applyAlignment="1">
      <alignment vertical="top"/>
    </xf>
    <xf numFmtId="185" fontId="88" fillId="0" borderId="40" xfId="0" applyNumberFormat="1" applyFont="1" applyFill="1" applyBorder="1" applyAlignment="1">
      <alignment vertical="top"/>
    </xf>
    <xf numFmtId="185" fontId="88" fillId="0" borderId="2" xfId="1" applyNumberFormat="1" applyFont="1" applyFill="1" applyBorder="1" applyAlignment="1">
      <alignment vertical="top"/>
    </xf>
    <xf numFmtId="185" fontId="26" fillId="0" borderId="2" xfId="1" applyNumberFormat="1" applyFont="1" applyFill="1" applyBorder="1" applyAlignment="1">
      <alignment vertical="top"/>
    </xf>
    <xf numFmtId="185" fontId="26" fillId="0" borderId="2" xfId="0" applyNumberFormat="1" applyFont="1" applyFill="1" applyBorder="1" applyAlignment="1">
      <alignment vertical="top"/>
    </xf>
    <xf numFmtId="185" fontId="88" fillId="0" borderId="12" xfId="1" applyNumberFormat="1" applyFont="1" applyFill="1" applyBorder="1" applyAlignment="1">
      <alignment vertical="top"/>
    </xf>
    <xf numFmtId="0" fontId="3" fillId="0" borderId="0" xfId="0" applyFont="1" applyFill="1" applyBorder="1" applyAlignment="1">
      <alignment horizontal="left" vertical="top" wrapText="1"/>
    </xf>
    <xf numFmtId="9" fontId="3" fillId="0" borderId="1" xfId="3" applyFont="1" applyFill="1" applyBorder="1" applyAlignment="1">
      <alignment horizontal="right" vertical="top" wrapText="1"/>
    </xf>
    <xf numFmtId="179" fontId="3" fillId="0" borderId="1" xfId="2" applyNumberFormat="1" applyFont="1" applyFill="1" applyBorder="1" applyAlignment="1">
      <alignment horizontal="center" vertical="top"/>
    </xf>
    <xf numFmtId="179" fontId="3" fillId="0" borderId="1" xfId="2" applyNumberFormat="1" applyFont="1" applyFill="1" applyBorder="1" applyAlignment="1">
      <alignment vertical="top"/>
    </xf>
    <xf numFmtId="185" fontId="3" fillId="0" borderId="1" xfId="1" applyNumberFormat="1" applyFont="1" applyFill="1" applyBorder="1" applyAlignment="1">
      <alignment vertical="top"/>
    </xf>
    <xf numFmtId="185" fontId="3" fillId="0" borderId="2" xfId="1" applyNumberFormat="1" applyFont="1" applyFill="1" applyBorder="1" applyAlignment="1">
      <alignment vertical="top"/>
    </xf>
    <xf numFmtId="0" fontId="5" fillId="0" borderId="11" xfId="0" applyFont="1" applyFill="1" applyBorder="1"/>
    <xf numFmtId="179" fontId="5" fillId="0" borderId="3" xfId="0" applyNumberFormat="1" applyFont="1" applyFill="1" applyBorder="1" applyAlignment="1"/>
    <xf numFmtId="181" fontId="5" fillId="0" borderId="3" xfId="0" applyNumberFormat="1" applyFont="1" applyFill="1" applyBorder="1" applyAlignment="1"/>
    <xf numFmtId="185" fontId="5" fillId="0" borderId="3" xfId="1" applyNumberFormat="1" applyFont="1" applyFill="1" applyBorder="1" applyAlignment="1"/>
    <xf numFmtId="185" fontId="5" fillId="0" borderId="12" xfId="1" applyNumberFormat="1" applyFont="1" applyFill="1" applyBorder="1" applyAlignment="1"/>
    <xf numFmtId="0" fontId="0" fillId="0" borderId="0" xfId="0" applyFill="1" applyAlignment="1">
      <alignment vertical="top"/>
    </xf>
    <xf numFmtId="0" fontId="11" fillId="0" borderId="22" xfId="0" applyFont="1" applyFill="1" applyBorder="1"/>
    <xf numFmtId="41" fontId="11" fillId="0" borderId="22" xfId="0" applyNumberFormat="1" applyFont="1" applyFill="1" applyBorder="1"/>
    <xf numFmtId="41" fontId="9" fillId="0" borderId="22" xfId="1" applyNumberFormat="1" applyFont="1" applyFill="1" applyBorder="1"/>
    <xf numFmtId="0" fontId="87" fillId="0" borderId="0" xfId="0" applyFont="1" applyFill="1" applyAlignment="1">
      <alignment horizontal="center" vertical="center" shrinkToFit="1"/>
    </xf>
    <xf numFmtId="0" fontId="11" fillId="0" borderId="21" xfId="0" applyFont="1" applyFill="1" applyBorder="1" applyAlignment="1">
      <alignment vertical="top" wrapText="1"/>
    </xf>
    <xf numFmtId="0" fontId="61" fillId="0" borderId="5" xfId="0" applyFont="1" applyFill="1" applyBorder="1" applyAlignment="1">
      <alignment horizontal="distributed" vertical="center" wrapText="1"/>
    </xf>
    <xf numFmtId="0" fontId="11" fillId="0" borderId="2" xfId="0" applyFont="1" applyFill="1" applyBorder="1" applyAlignment="1">
      <alignment horizontal="justify" vertical="top" wrapText="1"/>
    </xf>
    <xf numFmtId="183" fontId="59" fillId="0" borderId="20" xfId="2" applyNumberFormat="1" applyFont="1" applyFill="1" applyBorder="1" applyAlignment="1">
      <alignment vertical="top"/>
    </xf>
    <xf numFmtId="0" fontId="3" fillId="0" borderId="37" xfId="0" applyFont="1" applyFill="1" applyBorder="1" applyAlignment="1">
      <alignment horizontal="justify" vertical="top" wrapText="1"/>
    </xf>
    <xf numFmtId="0" fontId="11" fillId="0" borderId="1" xfId="0" applyFont="1" applyFill="1" applyBorder="1" applyAlignment="1">
      <alignment horizontal="center" vertical="top" wrapText="1"/>
    </xf>
    <xf numFmtId="3" fontId="11" fillId="0" borderId="1" xfId="0" applyNumberFormat="1" applyFont="1" applyFill="1" applyBorder="1" applyAlignment="1">
      <alignment vertical="top"/>
    </xf>
    <xf numFmtId="41" fontId="11" fillId="0" borderId="1" xfId="0" applyNumberFormat="1" applyFont="1" applyFill="1" applyBorder="1" applyAlignment="1">
      <alignment horizontal="right" vertical="top"/>
    </xf>
    <xf numFmtId="181" fontId="11" fillId="0" borderId="1" xfId="1" applyNumberFormat="1" applyFont="1" applyFill="1" applyBorder="1"/>
    <xf numFmtId="0" fontId="16" fillId="0" borderId="21" xfId="0" applyFont="1" applyFill="1" applyBorder="1" applyAlignment="1">
      <alignment vertical="top"/>
    </xf>
    <xf numFmtId="0" fontId="16" fillId="0" borderId="20" xfId="0" applyFont="1" applyFill="1" applyBorder="1" applyAlignment="1">
      <alignment vertical="top" wrapText="1"/>
    </xf>
    <xf numFmtId="0" fontId="16" fillId="0" borderId="20" xfId="0" applyFont="1" applyFill="1" applyBorder="1" applyAlignment="1">
      <alignment horizontal="center" vertical="top" wrapText="1"/>
    </xf>
    <xf numFmtId="3" fontId="16" fillId="0" borderId="20" xfId="0" applyNumberFormat="1" applyFont="1" applyFill="1" applyBorder="1" applyAlignment="1">
      <alignment vertical="top"/>
    </xf>
    <xf numFmtId="0" fontId="11" fillId="0" borderId="18" xfId="0" applyFont="1" applyFill="1" applyBorder="1"/>
    <xf numFmtId="0" fontId="11" fillId="0" borderId="2" xfId="0" applyFont="1" applyFill="1" applyBorder="1"/>
    <xf numFmtId="0" fontId="16" fillId="0" borderId="8" xfId="0" applyFont="1" applyFill="1" applyBorder="1" applyAlignment="1">
      <alignment vertical="top"/>
    </xf>
    <xf numFmtId="0" fontId="16" fillId="0" borderId="1" xfId="0" applyFont="1" applyFill="1" applyBorder="1" applyAlignment="1">
      <alignment vertical="top" wrapText="1"/>
    </xf>
    <xf numFmtId="0" fontId="16" fillId="0" borderId="1" xfId="0" applyFont="1" applyFill="1" applyBorder="1" applyAlignment="1">
      <alignment horizontal="center" vertical="top" wrapText="1"/>
    </xf>
    <xf numFmtId="3" fontId="16" fillId="0" borderId="1" xfId="0" applyNumberFormat="1" applyFont="1" applyFill="1" applyBorder="1" applyAlignment="1">
      <alignment vertical="top"/>
    </xf>
    <xf numFmtId="41" fontId="16" fillId="0" borderId="1" xfId="0" applyNumberFormat="1" applyFont="1" applyFill="1" applyBorder="1" applyAlignment="1">
      <alignment horizontal="right" vertical="top"/>
    </xf>
    <xf numFmtId="0" fontId="16" fillId="0" borderId="11" xfId="0" applyFont="1" applyFill="1" applyBorder="1"/>
    <xf numFmtId="0" fontId="16" fillId="0" borderId="3" xfId="0" applyFont="1" applyFill="1" applyBorder="1"/>
    <xf numFmtId="3" fontId="16" fillId="0" borderId="3" xfId="0" applyNumberFormat="1" applyFont="1" applyFill="1" applyBorder="1"/>
    <xf numFmtId="0" fontId="16" fillId="0" borderId="12" xfId="0" applyFont="1" applyFill="1" applyBorder="1"/>
    <xf numFmtId="179" fontId="78" fillId="0" borderId="1" xfId="2" applyNumberFormat="1" applyFont="1" applyFill="1" applyBorder="1" applyAlignment="1">
      <alignment vertical="top"/>
    </xf>
    <xf numFmtId="41" fontId="26" fillId="0" borderId="1" xfId="0" applyNumberFormat="1" applyFont="1" applyFill="1" applyBorder="1" applyAlignment="1">
      <alignment horizontal="left" vertical="top" wrapText="1" indent="2"/>
    </xf>
    <xf numFmtId="10" fontId="3" fillId="0" borderId="16" xfId="0" applyNumberFormat="1" applyFont="1" applyFill="1" applyBorder="1" applyAlignment="1">
      <alignment horizontal="justify" vertical="top" wrapText="1"/>
    </xf>
    <xf numFmtId="0" fontId="3" fillId="0" borderId="0" xfId="0" applyFont="1" applyFill="1" applyAlignment="1">
      <alignment horizontal="justify" vertical="top" wrapText="1"/>
    </xf>
    <xf numFmtId="0" fontId="3" fillId="0" borderId="4" xfId="0" applyFont="1" applyFill="1" applyBorder="1" applyAlignment="1">
      <alignment horizontal="justify" vertical="top" wrapText="1"/>
    </xf>
    <xf numFmtId="10" fontId="3" fillId="0" borderId="16" xfId="0" applyNumberFormat="1" applyFont="1" applyFill="1" applyBorder="1" applyAlignment="1">
      <alignment vertical="top" wrapText="1"/>
    </xf>
    <xf numFmtId="10" fontId="3" fillId="0" borderId="4" xfId="0" applyNumberFormat="1" applyFont="1" applyFill="1" applyBorder="1" applyAlignment="1">
      <alignment vertical="top" wrapText="1"/>
    </xf>
    <xf numFmtId="0" fontId="3" fillId="0" borderId="1" xfId="0" applyFont="1" applyFill="1" applyBorder="1" applyAlignment="1">
      <alignment horizontal="justify" vertical="top" wrapText="1"/>
    </xf>
    <xf numFmtId="49" fontId="3" fillId="0" borderId="16" xfId="1" applyNumberFormat="1" applyFont="1" applyFill="1" applyBorder="1" applyAlignment="1">
      <alignment horizontal="right" vertical="top" wrapText="1"/>
    </xf>
    <xf numFmtId="49" fontId="3" fillId="0" borderId="4" xfId="1" applyNumberFormat="1" applyFont="1" applyFill="1" applyBorder="1" applyAlignment="1">
      <alignment horizontal="right" vertical="top" wrapText="1"/>
    </xf>
    <xf numFmtId="41" fontId="3" fillId="0" borderId="1" xfId="0" applyNumberFormat="1" applyFont="1" applyFill="1" applyBorder="1" applyAlignment="1">
      <alignment vertical="top"/>
    </xf>
    <xf numFmtId="9" fontId="3" fillId="0" borderId="16" xfId="3" applyFont="1" applyFill="1" applyBorder="1" applyAlignment="1">
      <alignment horizontal="right" vertical="top" wrapText="1"/>
    </xf>
    <xf numFmtId="0" fontId="3" fillId="0" borderId="36" xfId="0" applyFont="1" applyFill="1" applyBorder="1" applyAlignment="1">
      <alignment horizontal="left" vertical="top" wrapText="1" indent="3"/>
    </xf>
    <xf numFmtId="179" fontId="3" fillId="0" borderId="37" xfId="2" applyNumberFormat="1" applyFont="1" applyFill="1" applyBorder="1" applyAlignment="1">
      <alignment vertical="top"/>
    </xf>
    <xf numFmtId="179" fontId="3" fillId="0" borderId="37" xfId="2" applyNumberFormat="1" applyFont="1" applyFill="1" applyBorder="1" applyAlignment="1">
      <alignment horizontal="center" vertical="top"/>
    </xf>
    <xf numFmtId="0" fontId="3" fillId="0" borderId="47" xfId="0" applyFont="1" applyFill="1" applyBorder="1" applyAlignment="1">
      <alignment vertical="top" wrapText="1"/>
    </xf>
    <xf numFmtId="10" fontId="3" fillId="0" borderId="43" xfId="0" applyNumberFormat="1" applyFont="1" applyFill="1" applyBorder="1" applyAlignment="1">
      <alignment horizontal="justify" vertical="top" wrapText="1"/>
    </xf>
    <xf numFmtId="0" fontId="3" fillId="0" borderId="47" xfId="0" applyFont="1" applyFill="1" applyBorder="1" applyAlignment="1">
      <alignment horizontal="justify" vertical="top" wrapText="1"/>
    </xf>
    <xf numFmtId="0" fontId="3" fillId="0" borderId="41" xfId="0" applyFont="1" applyFill="1" applyBorder="1" applyAlignment="1">
      <alignment horizontal="justify" vertical="top" wrapText="1"/>
    </xf>
    <xf numFmtId="185" fontId="3" fillId="0" borderId="37" xfId="1" applyNumberFormat="1" applyFont="1" applyFill="1" applyBorder="1" applyAlignment="1">
      <alignment vertical="top"/>
    </xf>
    <xf numFmtId="185" fontId="3" fillId="0" borderId="38" xfId="1" applyNumberFormat="1" applyFont="1" applyFill="1" applyBorder="1" applyAlignment="1">
      <alignment vertical="top"/>
    </xf>
    <xf numFmtId="0" fontId="11" fillId="0" borderId="2" xfId="0" applyFont="1" applyFill="1" applyBorder="1" applyAlignment="1">
      <alignment horizontal="justify" vertical="top" wrapText="1"/>
    </xf>
    <xf numFmtId="0" fontId="3" fillId="0" borderId="1" xfId="0" applyFont="1" applyFill="1" applyBorder="1" applyAlignment="1">
      <alignment vertical="top" wrapText="1"/>
    </xf>
    <xf numFmtId="179" fontId="3" fillId="0" borderId="20" xfId="2" applyNumberFormat="1" applyFont="1" applyFill="1" applyBorder="1" applyAlignment="1">
      <alignment vertical="top" wrapText="1"/>
    </xf>
    <xf numFmtId="41" fontId="3" fillId="0" borderId="1" xfId="2" applyNumberFormat="1" applyFont="1" applyFill="1" applyBorder="1"/>
    <xf numFmtId="41" fontId="3" fillId="0" borderId="2" xfId="2" applyNumberFormat="1" applyFont="1" applyFill="1" applyBorder="1"/>
    <xf numFmtId="41" fontId="3" fillId="0" borderId="2" xfId="0" applyNumberFormat="1" applyFont="1" applyFill="1" applyBorder="1"/>
    <xf numFmtId="41" fontId="3" fillId="0" borderId="1" xfId="2" applyNumberFormat="1" applyFont="1" applyFill="1" applyBorder="1" applyAlignment="1">
      <alignment vertical="top"/>
    </xf>
    <xf numFmtId="41" fontId="3" fillId="0" borderId="2" xfId="2" applyNumberFormat="1" applyFont="1" applyFill="1" applyBorder="1" applyAlignment="1">
      <alignment vertical="top"/>
    </xf>
    <xf numFmtId="41" fontId="5" fillId="0" borderId="3" xfId="0" applyNumberFormat="1" applyFont="1" applyFill="1" applyBorder="1"/>
    <xf numFmtId="41" fontId="3" fillId="0" borderId="3" xfId="0" applyNumberFormat="1" applyFont="1" applyFill="1" applyBorder="1"/>
    <xf numFmtId="41" fontId="5" fillId="0" borderId="12" xfId="0" applyNumberFormat="1" applyFont="1" applyFill="1" applyBorder="1"/>
    <xf numFmtId="41" fontId="3" fillId="0" borderId="20" xfId="0" applyNumberFormat="1" applyFont="1" applyFill="1" applyBorder="1" applyAlignment="1">
      <alignment horizontal="distributed" vertical="center"/>
    </xf>
    <xf numFmtId="41" fontId="3" fillId="0" borderId="20" xfId="2" applyNumberFormat="1" applyFont="1" applyFill="1" applyBorder="1" applyAlignment="1">
      <alignment vertical="top"/>
    </xf>
    <xf numFmtId="43" fontId="3" fillId="0" borderId="1" xfId="0" applyNumberFormat="1" applyFont="1" applyFill="1" applyBorder="1" applyAlignment="1">
      <alignment vertical="top"/>
    </xf>
    <xf numFmtId="43" fontId="3" fillId="0" borderId="1" xfId="2" applyNumberFormat="1" applyFont="1" applyFill="1" applyBorder="1" applyAlignment="1">
      <alignment vertical="top"/>
    </xf>
    <xf numFmtId="41" fontId="3" fillId="0" borderId="2" xfId="0" applyNumberFormat="1" applyFont="1" applyFill="1" applyBorder="1" applyAlignment="1">
      <alignment vertical="top"/>
    </xf>
    <xf numFmtId="41" fontId="3" fillId="0" borderId="37" xfId="0" applyNumberFormat="1" applyFont="1" applyFill="1" applyBorder="1" applyAlignment="1">
      <alignment vertical="top"/>
    </xf>
    <xf numFmtId="41" fontId="3" fillId="0" borderId="38" xfId="0" applyNumberFormat="1" applyFont="1" applyFill="1" applyBorder="1" applyAlignment="1">
      <alignment vertical="top"/>
    </xf>
    <xf numFmtId="41" fontId="5" fillId="0" borderId="3" xfId="0" applyNumberFormat="1" applyFont="1" applyFill="1" applyBorder="1" applyAlignment="1"/>
    <xf numFmtId="41" fontId="5" fillId="0" borderId="12" xfId="0" applyNumberFormat="1" applyFont="1" applyFill="1" applyBorder="1" applyAlignment="1"/>
    <xf numFmtId="180" fontId="11" fillId="0" borderId="36" xfId="0" applyNumberFormat="1" applyFont="1" applyFill="1" applyBorder="1" applyAlignment="1">
      <alignment vertical="top" wrapText="1"/>
    </xf>
    <xf numFmtId="41" fontId="3" fillId="0" borderId="37" xfId="2" applyNumberFormat="1" applyFont="1" applyFill="1" applyBorder="1" applyAlignment="1">
      <alignment vertical="top"/>
    </xf>
    <xf numFmtId="41" fontId="3" fillId="0" borderId="38" xfId="2" applyNumberFormat="1" applyFont="1" applyFill="1" applyBorder="1" applyAlignment="1">
      <alignment vertical="top"/>
    </xf>
    <xf numFmtId="41" fontId="3" fillId="0" borderId="8" xfId="2" applyFont="1" applyFill="1" applyBorder="1" applyAlignment="1">
      <alignment vertical="top"/>
    </xf>
    <xf numFmtId="41" fontId="3" fillId="0" borderId="1" xfId="2" applyFont="1" applyFill="1" applyBorder="1" applyAlignment="1">
      <alignment vertical="top"/>
    </xf>
    <xf numFmtId="41" fontId="3" fillId="0" borderId="8" xfId="2" applyFont="1" applyFill="1" applyBorder="1" applyAlignment="1"/>
    <xf numFmtId="41" fontId="3" fillId="0" borderId="1" xfId="2" applyFont="1" applyFill="1" applyBorder="1" applyAlignment="1"/>
    <xf numFmtId="41" fontId="3" fillId="0" borderId="8" xfId="0" applyNumberFormat="1" applyFont="1" applyFill="1" applyBorder="1" applyAlignment="1"/>
    <xf numFmtId="41" fontId="3" fillId="0" borderId="1" xfId="0" applyNumberFormat="1" applyFont="1" applyFill="1" applyBorder="1" applyAlignment="1"/>
    <xf numFmtId="41" fontId="5" fillId="0" borderId="11" xfId="0" applyNumberFormat="1" applyFont="1" applyFill="1" applyBorder="1" applyAlignment="1"/>
    <xf numFmtId="41" fontId="3" fillId="0" borderId="18" xfId="2" applyFont="1" applyFill="1" applyBorder="1" applyAlignment="1">
      <alignment vertical="top"/>
    </xf>
    <xf numFmtId="41" fontId="3" fillId="0" borderId="2" xfId="2" applyFont="1" applyFill="1" applyBorder="1" applyAlignment="1"/>
    <xf numFmtId="41" fontId="3" fillId="0" borderId="2" xfId="0" applyNumberFormat="1" applyFont="1" applyFill="1" applyBorder="1" applyAlignment="1"/>
    <xf numFmtId="41" fontId="3" fillId="0" borderId="2" xfId="2" applyFont="1" applyFill="1" applyBorder="1" applyAlignment="1">
      <alignment vertical="top"/>
    </xf>
    <xf numFmtId="41" fontId="3" fillId="0" borderId="21" xfId="2" applyFont="1" applyFill="1" applyBorder="1" applyAlignment="1"/>
    <xf numFmtId="41" fontId="3" fillId="0" borderId="20" xfId="2" applyFont="1" applyFill="1" applyBorder="1" applyAlignment="1"/>
    <xf numFmtId="41" fontId="3" fillId="0" borderId="18" xfId="2" applyFont="1" applyFill="1" applyBorder="1" applyAlignment="1"/>
    <xf numFmtId="41" fontId="3" fillId="0" borderId="8" xfId="0" applyNumberFormat="1" applyFont="1" applyFill="1" applyBorder="1"/>
    <xf numFmtId="41" fontId="3" fillId="0" borderId="8" xfId="0" applyNumberFormat="1" applyFont="1" applyFill="1" applyBorder="1" applyAlignment="1">
      <alignment vertical="center"/>
    </xf>
    <xf numFmtId="41" fontId="3" fillId="0" borderId="1" xfId="0" applyNumberFormat="1" applyFont="1" applyFill="1" applyBorder="1" applyAlignment="1">
      <alignment vertical="center"/>
    </xf>
    <xf numFmtId="41" fontId="3" fillId="0" borderId="8" xfId="2" applyNumberFormat="1" applyFont="1" applyFill="1" applyBorder="1"/>
    <xf numFmtId="41" fontId="5" fillId="0" borderId="11" xfId="2" applyNumberFormat="1" applyFont="1" applyFill="1" applyBorder="1"/>
    <xf numFmtId="41" fontId="5" fillId="0" borderId="3" xfId="2" applyNumberFormat="1" applyFont="1" applyFill="1" applyBorder="1"/>
    <xf numFmtId="41" fontId="3" fillId="0" borderId="2" xfId="0" applyNumberFormat="1" applyFont="1" applyFill="1" applyBorder="1" applyAlignment="1">
      <alignment vertical="center"/>
    </xf>
    <xf numFmtId="41" fontId="5" fillId="0" borderId="12" xfId="2" applyNumberFormat="1" applyFont="1" applyFill="1" applyBorder="1"/>
    <xf numFmtId="41" fontId="3" fillId="0" borderId="36" xfId="0" applyNumberFormat="1" applyFont="1" applyFill="1" applyBorder="1" applyAlignment="1">
      <alignment vertical="top"/>
    </xf>
    <xf numFmtId="179" fontId="48" fillId="0" borderId="0" xfId="1" applyNumberFormat="1" applyFont="1" applyFill="1" applyBorder="1" applyAlignment="1">
      <alignment vertical="top"/>
    </xf>
    <xf numFmtId="41" fontId="3" fillId="0" borderId="8" xfId="2" applyFont="1" applyFill="1" applyBorder="1"/>
    <xf numFmtId="41" fontId="3" fillId="0" borderId="1" xfId="2" applyFont="1" applyFill="1" applyBorder="1"/>
    <xf numFmtId="41" fontId="88" fillId="0" borderId="11" xfId="0" applyNumberFormat="1" applyFont="1" applyFill="1" applyBorder="1"/>
    <xf numFmtId="41" fontId="88" fillId="0" borderId="3" xfId="0" applyNumberFormat="1" applyFont="1" applyFill="1" applyBorder="1"/>
    <xf numFmtId="41" fontId="3" fillId="0" borderId="2" xfId="2" applyFont="1" applyFill="1" applyBorder="1"/>
    <xf numFmtId="41" fontId="3" fillId="0" borderId="36" xfId="2" applyFont="1" applyFill="1" applyBorder="1" applyAlignment="1">
      <alignment vertical="top"/>
    </xf>
    <xf numFmtId="41" fontId="3" fillId="0" borderId="37" xfId="2" applyFont="1" applyFill="1" applyBorder="1" applyAlignment="1">
      <alignment vertical="top"/>
    </xf>
    <xf numFmtId="41" fontId="3" fillId="0" borderId="21" xfId="2" applyFont="1" applyFill="1" applyBorder="1"/>
    <xf numFmtId="41" fontId="3" fillId="0" borderId="20" xfId="2" applyFont="1" applyFill="1" applyBorder="1"/>
    <xf numFmtId="0" fontId="11" fillId="0" borderId="20" xfId="0" applyFont="1" applyFill="1" applyBorder="1" applyAlignment="1">
      <alignment horizontal="left" wrapText="1" indent="2"/>
    </xf>
    <xf numFmtId="41" fontId="3" fillId="0" borderId="18" xfId="2" applyFont="1" applyFill="1" applyBorder="1"/>
    <xf numFmtId="0" fontId="11" fillId="0" borderId="21" xfId="0" applyFont="1" applyFill="1" applyBorder="1" applyAlignment="1">
      <alignment horizontal="left" vertical="top" wrapText="1" indent="1"/>
    </xf>
    <xf numFmtId="0" fontId="11" fillId="0" borderId="2" xfId="0" applyFont="1" applyFill="1" applyBorder="1" applyAlignment="1">
      <alignment horizontal="justify" vertical="top" wrapText="1"/>
    </xf>
    <xf numFmtId="0" fontId="40" fillId="0" borderId="33" xfId="0" applyFont="1" applyFill="1" applyBorder="1" applyAlignment="1">
      <alignment horizontal="justify" vertical="top" wrapText="1"/>
    </xf>
    <xf numFmtId="179" fontId="3" fillId="0" borderId="2" xfId="0" applyNumberFormat="1" applyFont="1" applyFill="1" applyBorder="1" applyAlignment="1">
      <alignment vertical="top"/>
    </xf>
    <xf numFmtId="179" fontId="3" fillId="0" borderId="2" xfId="2" applyNumberFormat="1" applyFont="1" applyFill="1" applyBorder="1" applyAlignment="1">
      <alignment vertical="top"/>
    </xf>
    <xf numFmtId="179" fontId="5" fillId="0" borderId="20" xfId="2" applyNumberFormat="1" applyFont="1" applyFill="1" applyBorder="1" applyAlignment="1">
      <alignment vertical="center"/>
    </xf>
    <xf numFmtId="179" fontId="79" fillId="0" borderId="18" xfId="2" applyNumberFormat="1" applyFont="1" applyFill="1" applyBorder="1" applyAlignment="1">
      <alignment vertical="center"/>
    </xf>
    <xf numFmtId="179" fontId="78" fillId="0" borderId="2" xfId="2" applyNumberFormat="1" applyFont="1" applyFill="1" applyBorder="1" applyAlignment="1">
      <alignment vertical="top"/>
    </xf>
    <xf numFmtId="179" fontId="5" fillId="0" borderId="37" xfId="2" applyNumberFormat="1" applyFont="1" applyFill="1" applyBorder="1" applyAlignment="1">
      <alignment vertical="top"/>
    </xf>
    <xf numFmtId="179" fontId="5" fillId="0" borderId="1" xfId="2" applyNumberFormat="1" applyFont="1" applyFill="1" applyBorder="1" applyAlignment="1">
      <alignment vertical="center"/>
    </xf>
    <xf numFmtId="179" fontId="5" fillId="0" borderId="2" xfId="2" applyNumberFormat="1" applyFont="1" applyFill="1" applyBorder="1" applyAlignment="1">
      <alignment vertical="center"/>
    </xf>
    <xf numFmtId="179" fontId="78" fillId="0" borderId="2" xfId="1" applyNumberFormat="1" applyFont="1" applyFill="1" applyBorder="1" applyAlignment="1">
      <alignment vertical="top"/>
    </xf>
    <xf numFmtId="179" fontId="5" fillId="0" borderId="3" xfId="2" applyNumberFormat="1" applyFont="1" applyFill="1" applyBorder="1" applyAlignment="1"/>
    <xf numFmtId="179" fontId="5" fillId="0" borderId="21" xfId="2" applyNumberFormat="1" applyFont="1" applyFill="1" applyBorder="1" applyAlignment="1">
      <alignment vertical="center"/>
    </xf>
    <xf numFmtId="179" fontId="3" fillId="0" borderId="8" xfId="2" applyNumberFormat="1" applyFont="1" applyFill="1" applyBorder="1" applyAlignment="1">
      <alignment vertical="top"/>
    </xf>
    <xf numFmtId="179" fontId="78" fillId="0" borderId="8" xfId="2" applyNumberFormat="1" applyFont="1" applyFill="1" applyBorder="1" applyAlignment="1">
      <alignment vertical="top"/>
    </xf>
    <xf numFmtId="179" fontId="5" fillId="0" borderId="36" xfId="2" applyNumberFormat="1" applyFont="1" applyFill="1" applyBorder="1" applyAlignment="1">
      <alignment vertical="top"/>
    </xf>
    <xf numFmtId="179" fontId="5" fillId="0" borderId="8" xfId="2" applyNumberFormat="1" applyFont="1" applyFill="1" applyBorder="1" applyAlignment="1">
      <alignment vertical="center"/>
    </xf>
    <xf numFmtId="179" fontId="5" fillId="0" borderId="11" xfId="2" applyNumberFormat="1" applyFont="1" applyFill="1" applyBorder="1" applyAlignment="1"/>
    <xf numFmtId="41" fontId="11" fillId="0" borderId="0" xfId="0" applyNumberFormat="1" applyFont="1" applyFill="1" applyBorder="1" applyAlignment="1">
      <alignment vertical="top"/>
    </xf>
    <xf numFmtId="0" fontId="108" fillId="0" borderId="8" xfId="0" applyFont="1" applyBorder="1" applyAlignment="1">
      <alignment wrapText="1"/>
    </xf>
    <xf numFmtId="41" fontId="108" fillId="0" borderId="1" xfId="0" applyNumberFormat="1" applyFont="1" applyBorder="1" applyAlignment="1">
      <alignment vertical="top"/>
    </xf>
    <xf numFmtId="49" fontId="108" fillId="0" borderId="1" xfId="0" applyNumberFormat="1" applyFont="1" applyBorder="1" applyAlignment="1">
      <alignment horizontal="center"/>
    </xf>
    <xf numFmtId="0" fontId="108" fillId="0" borderId="8" xfId="0" applyFont="1" applyBorder="1" applyAlignment="1">
      <alignment horizontal="left" vertical="top" wrapText="1" indent="1"/>
    </xf>
    <xf numFmtId="0" fontId="108" fillId="0" borderId="8" xfId="0" applyFont="1" applyBorder="1" applyAlignment="1">
      <alignment horizontal="left" vertical="top" wrapText="1"/>
    </xf>
    <xf numFmtId="0" fontId="108" fillId="0" borderId="8" xfId="0" applyFont="1" applyBorder="1" applyAlignment="1">
      <alignment horizontal="left" vertical="top" wrapText="1" indent="2"/>
    </xf>
    <xf numFmtId="0" fontId="109" fillId="0" borderId="8" xfId="0" applyFont="1" applyFill="1" applyBorder="1" applyAlignment="1">
      <alignment vertical="top" wrapText="1"/>
    </xf>
    <xf numFmtId="41" fontId="110" fillId="0" borderId="1" xfId="0" applyNumberFormat="1" applyFont="1" applyFill="1" applyBorder="1" applyAlignment="1">
      <alignment vertical="top" wrapText="1"/>
    </xf>
    <xf numFmtId="0" fontId="109" fillId="0" borderId="8" xfId="0" applyFont="1" applyFill="1" applyBorder="1" applyAlignment="1">
      <alignment horizontal="left" vertical="top" wrapText="1" indent="1"/>
    </xf>
    <xf numFmtId="41" fontId="108" fillId="0" borderId="1" xfId="0" applyNumberFormat="1" applyFont="1" applyFill="1" applyBorder="1" applyAlignment="1">
      <alignment horizontal="left" vertical="top" wrapText="1" indent="2"/>
    </xf>
    <xf numFmtId="0" fontId="108" fillId="0" borderId="8" xfId="0" applyFont="1" applyFill="1" applyBorder="1" applyAlignment="1">
      <alignment horizontal="left" vertical="top" wrapText="1" indent="3"/>
    </xf>
    <xf numFmtId="10" fontId="3" fillId="0" borderId="0" xfId="0" applyNumberFormat="1" applyFont="1" applyFill="1" applyBorder="1" applyAlignment="1">
      <alignment vertical="top" wrapText="1"/>
    </xf>
    <xf numFmtId="179" fontId="26" fillId="0" borderId="1" xfId="2" applyNumberFormat="1" applyFont="1" applyFill="1" applyBorder="1" applyAlignment="1">
      <alignment vertical="top"/>
    </xf>
    <xf numFmtId="0" fontId="108" fillId="0" borderId="1" xfId="0" applyFont="1" applyFill="1" applyBorder="1" applyAlignment="1">
      <alignment horizontal="justify" vertical="top" wrapText="1"/>
    </xf>
    <xf numFmtId="0" fontId="108" fillId="0" borderId="1" xfId="0" applyFont="1" applyFill="1" applyBorder="1" applyAlignment="1">
      <alignment horizontal="left" vertical="top" wrapText="1"/>
    </xf>
    <xf numFmtId="0" fontId="108" fillId="0" borderId="1" xfId="0" applyFont="1" applyFill="1" applyBorder="1" applyAlignment="1">
      <alignment vertical="top" wrapText="1"/>
    </xf>
    <xf numFmtId="179" fontId="11" fillId="0" borderId="1" xfId="2" applyNumberFormat="1" applyFont="1" applyFill="1" applyBorder="1" applyAlignment="1">
      <alignment vertical="top"/>
    </xf>
    <xf numFmtId="179" fontId="11" fillId="0" borderId="1" xfId="1" applyNumberFormat="1" applyFont="1" applyFill="1" applyBorder="1" applyAlignment="1">
      <alignment vertical="top"/>
    </xf>
    <xf numFmtId="0" fontId="11" fillId="0" borderId="1" xfId="0" applyFont="1" applyFill="1" applyBorder="1" applyAlignment="1">
      <alignment horizontal="justify" vertical="top" wrapText="1"/>
    </xf>
    <xf numFmtId="190" fontId="3" fillId="0" borderId="1" xfId="0" applyNumberFormat="1" applyFont="1" applyFill="1" applyBorder="1" applyAlignment="1">
      <alignment vertical="top" wrapText="1"/>
    </xf>
    <xf numFmtId="41" fontId="3" fillId="0" borderId="1" xfId="1" applyNumberFormat="1" applyFont="1" applyFill="1" applyBorder="1" applyAlignment="1">
      <alignment vertical="top"/>
    </xf>
    <xf numFmtId="0" fontId="108" fillId="0" borderId="0" xfId="0" applyFont="1" applyFill="1" applyAlignment="1"/>
    <xf numFmtId="0" fontId="11" fillId="0" borderId="0" xfId="0" applyFont="1" applyFill="1" applyAlignment="1"/>
    <xf numFmtId="0" fontId="11" fillId="0" borderId="0" xfId="0" applyFont="1" applyFill="1" applyBorder="1" applyAlignment="1">
      <alignment horizontal="center"/>
    </xf>
    <xf numFmtId="0" fontId="11" fillId="0" borderId="5" xfId="0" applyFont="1" applyFill="1" applyBorder="1" applyAlignment="1">
      <alignment horizontal="center" vertical="center"/>
    </xf>
    <xf numFmtId="41" fontId="0" fillId="0" borderId="2" xfId="2" applyFont="1" applyFill="1" applyBorder="1" applyAlignment="1">
      <alignment vertical="top"/>
    </xf>
    <xf numFmtId="41" fontId="0" fillId="0" borderId="1" xfId="2" applyFont="1" applyFill="1" applyBorder="1"/>
    <xf numFmtId="0" fontId="3" fillId="0" borderId="5" xfId="0" applyFont="1" applyFill="1" applyBorder="1" applyAlignment="1">
      <alignment horizontal="distributed" vertical="center" wrapText="1"/>
    </xf>
    <xf numFmtId="10" fontId="11" fillId="0" borderId="16" xfId="0" applyNumberFormat="1" applyFont="1" applyFill="1" applyBorder="1" applyAlignment="1">
      <alignment horizontal="justify" vertical="top" wrapText="1"/>
    </xf>
    <xf numFmtId="0" fontId="11" fillId="0" borderId="0" xfId="0" applyFont="1" applyFill="1" applyAlignment="1">
      <alignment horizontal="justify" vertical="top" wrapText="1"/>
    </xf>
    <xf numFmtId="0" fontId="11" fillId="0" borderId="4" xfId="0" applyFont="1" applyFill="1" applyBorder="1" applyAlignment="1">
      <alignment horizontal="justify" vertical="top" wrapText="1"/>
    </xf>
    <xf numFmtId="0" fontId="11" fillId="0" borderId="0" xfId="0" applyFont="1" applyFill="1" applyAlignment="1"/>
    <xf numFmtId="0" fontId="11" fillId="0" borderId="0" xfId="0" applyFont="1" applyFill="1" applyAlignment="1">
      <alignment horizontal="center"/>
    </xf>
    <xf numFmtId="0" fontId="3" fillId="0" borderId="0" xfId="0" applyFont="1" applyFill="1" applyBorder="1" applyAlignment="1">
      <alignment vertical="top" wrapText="1"/>
    </xf>
    <xf numFmtId="0" fontId="61" fillId="0" borderId="18" xfId="0" applyFont="1" applyFill="1" applyBorder="1" applyAlignment="1">
      <alignment horizontal="left" vertical="top" wrapText="1"/>
    </xf>
    <xf numFmtId="181" fontId="0" fillId="0" borderId="0" xfId="1" applyNumberFormat="1" applyFont="1" applyFill="1" applyAlignment="1">
      <alignment vertical="top"/>
    </xf>
    <xf numFmtId="0" fontId="6" fillId="0" borderId="0" xfId="0" applyFont="1" applyFill="1" applyAlignment="1">
      <alignment horizontal="center"/>
    </xf>
    <xf numFmtId="0" fontId="11" fillId="0" borderId="0" xfId="0" applyFont="1" applyAlignment="1">
      <alignment vertical="top"/>
    </xf>
    <xf numFmtId="181" fontId="11" fillId="0" borderId="0" xfId="1" applyNumberFormat="1" applyFont="1" applyFill="1"/>
    <xf numFmtId="181" fontId="111" fillId="0" borderId="0" xfId="1" applyNumberFormat="1" applyFont="1" applyFill="1" applyAlignment="1">
      <alignment wrapText="1"/>
    </xf>
    <xf numFmtId="181" fontId="6" fillId="0" borderId="0" xfId="1" applyNumberFormat="1" applyFont="1" applyFill="1" applyAlignment="1">
      <alignment wrapText="1"/>
    </xf>
    <xf numFmtId="181" fontId="11" fillId="0" borderId="0" xfId="1" applyNumberFormat="1" applyFont="1" applyFill="1" applyAlignment="1">
      <alignment vertical="center"/>
    </xf>
    <xf numFmtId="181" fontId="11" fillId="0" borderId="0" xfId="1" applyNumberFormat="1" applyFont="1" applyFill="1" applyAlignment="1">
      <alignment horizontal="distributed"/>
    </xf>
    <xf numFmtId="181" fontId="11" fillId="0" borderId="0" xfId="1" applyNumberFormat="1" applyFont="1" applyFill="1" applyAlignment="1">
      <alignment horizontal="center"/>
    </xf>
    <xf numFmtId="41" fontId="0" fillId="0" borderId="2" xfId="2" applyFont="1" applyFill="1" applyBorder="1"/>
    <xf numFmtId="49" fontId="11" fillId="0" borderId="2" xfId="2" applyNumberFormat="1" applyFont="1" applyFill="1" applyBorder="1" applyAlignment="1">
      <alignment vertical="top"/>
    </xf>
    <xf numFmtId="41" fontId="0" fillId="0" borderId="1" xfId="2" applyFont="1" applyFill="1" applyBorder="1" applyAlignment="1">
      <alignment vertical="top" wrapText="1"/>
    </xf>
    <xf numFmtId="49" fontId="11" fillId="0" borderId="2" xfId="2" applyNumberFormat="1" applyFont="1" applyFill="1" applyBorder="1" applyAlignment="1">
      <alignment vertical="top" wrapText="1"/>
    </xf>
    <xf numFmtId="181" fontId="0" fillId="0" borderId="1" xfId="1" applyNumberFormat="1" applyFont="1" applyFill="1" applyBorder="1" applyAlignment="1">
      <alignment vertical="top"/>
    </xf>
    <xf numFmtId="181" fontId="0" fillId="0" borderId="1" xfId="1" applyNumberFormat="1" applyFont="1" applyFill="1" applyBorder="1"/>
    <xf numFmtId="181" fontId="9" fillId="0" borderId="1" xfId="1" applyNumberFormat="1" applyFont="1" applyFill="1" applyBorder="1"/>
    <xf numFmtId="181" fontId="9" fillId="0" borderId="2" xfId="1" applyNumberFormat="1" applyFont="1" applyFill="1" applyBorder="1"/>
    <xf numFmtId="49" fontId="11" fillId="0" borderId="2" xfId="1" applyNumberFormat="1" applyFont="1" applyFill="1" applyBorder="1" applyAlignment="1">
      <alignment wrapText="1"/>
    </xf>
    <xf numFmtId="181" fontId="0" fillId="0" borderId="2" xfId="1" applyNumberFormat="1" applyFont="1" applyFill="1" applyBorder="1"/>
    <xf numFmtId="41" fontId="6" fillId="0" borderId="3" xfId="2" applyFont="1" applyFill="1" applyBorder="1"/>
    <xf numFmtId="181" fontId="6" fillId="0" borderId="12" xfId="1" applyNumberFormat="1" applyFont="1" applyFill="1" applyBorder="1"/>
    <xf numFmtId="181" fontId="6" fillId="0" borderId="0" xfId="1" applyNumberFormat="1" applyFont="1" applyFill="1" applyAlignment="1">
      <alignment horizontal="center"/>
    </xf>
    <xf numFmtId="181" fontId="6" fillId="0" borderId="0" xfId="1" applyNumberFormat="1" applyFont="1" applyFill="1"/>
    <xf numFmtId="0" fontId="16" fillId="0" borderId="0" xfId="0" applyFont="1" applyFill="1" applyAlignment="1"/>
    <xf numFmtId="0" fontId="0" fillId="0" borderId="20" xfId="0" applyFont="1" applyFill="1" applyBorder="1" applyAlignment="1">
      <alignment horizontal="distributed" vertical="center" wrapText="1"/>
    </xf>
    <xf numFmtId="0" fontId="0" fillId="0" borderId="18" xfId="0" applyFont="1" applyFill="1" applyBorder="1" applyAlignment="1">
      <alignment horizontal="distributed" vertical="center" wrapText="1"/>
    </xf>
    <xf numFmtId="179" fontId="0" fillId="0" borderId="1" xfId="2" applyNumberFormat="1" applyFont="1" applyFill="1" applyBorder="1" applyAlignment="1"/>
    <xf numFmtId="0" fontId="0" fillId="0" borderId="0" xfId="0" applyFont="1" applyFill="1" applyAlignment="1">
      <alignment vertical="center"/>
    </xf>
    <xf numFmtId="0" fontId="0" fillId="0" borderId="0" xfId="0" applyFont="1" applyFill="1" applyAlignment="1">
      <alignment vertical="center" wrapText="1"/>
    </xf>
    <xf numFmtId="179" fontId="0" fillId="0" borderId="1" xfId="2" applyNumberFormat="1" applyFont="1" applyFill="1" applyBorder="1"/>
    <xf numFmtId="41" fontId="0" fillId="0" borderId="3" xfId="2" applyNumberFormat="1" applyFont="1" applyFill="1" applyBorder="1" applyAlignment="1"/>
    <xf numFmtId="179" fontId="0" fillId="0" borderId="3" xfId="2" applyNumberFormat="1" applyFont="1" applyFill="1" applyBorder="1" applyAlignment="1"/>
    <xf numFmtId="179" fontId="0" fillId="0" borderId="0" xfId="0" applyNumberFormat="1" applyFont="1" applyFill="1" applyAlignment="1">
      <alignment vertical="center"/>
    </xf>
    <xf numFmtId="179" fontId="0" fillId="0" borderId="1" xfId="0" applyNumberFormat="1" applyFont="1" applyFill="1" applyBorder="1" applyAlignment="1">
      <alignment vertical="center"/>
    </xf>
    <xf numFmtId="179" fontId="0" fillId="0" borderId="8" xfId="0" applyNumberFormat="1" applyFont="1" applyFill="1" applyBorder="1" applyAlignment="1">
      <alignment vertical="center"/>
    </xf>
    <xf numFmtId="178" fontId="0" fillId="0" borderId="1" xfId="0" applyNumberFormat="1" applyFont="1" applyFill="1" applyBorder="1" applyAlignment="1">
      <alignment horizontal="right" vertical="center"/>
    </xf>
    <xf numFmtId="0" fontId="0" fillId="0" borderId="2" xfId="0" applyFont="1" applyFill="1" applyBorder="1" applyAlignment="1">
      <alignment vertical="center"/>
    </xf>
    <xf numFmtId="0" fontId="61" fillId="0" borderId="11" xfId="0" applyFont="1" applyFill="1" applyBorder="1" applyAlignment="1">
      <alignment horizontal="distributed"/>
    </xf>
    <xf numFmtId="183" fontId="59" fillId="0" borderId="3" xfId="2" applyNumberFormat="1" applyFont="1" applyFill="1" applyBorder="1" applyAlignment="1"/>
    <xf numFmtId="183" fontId="59" fillId="0" borderId="12" xfId="2" applyNumberFormat="1" applyFont="1" applyFill="1" applyBorder="1" applyAlignment="1"/>
    <xf numFmtId="0" fontId="59" fillId="0" borderId="0" xfId="0" applyFont="1" applyFill="1" applyAlignment="1"/>
    <xf numFmtId="0" fontId="11" fillId="0" borderId="2" xfId="0" applyFont="1" applyFill="1" applyBorder="1" applyAlignment="1">
      <alignment horizontal="left" vertical="top" wrapText="1"/>
    </xf>
    <xf numFmtId="0" fontId="108" fillId="0" borderId="2" xfId="0" applyFont="1" applyFill="1" applyBorder="1" applyAlignment="1">
      <alignment horizontal="left" vertical="top" wrapText="1"/>
    </xf>
    <xf numFmtId="0" fontId="53" fillId="0" borderId="2" xfId="0" applyFont="1" applyFill="1" applyBorder="1" applyAlignment="1">
      <alignment horizontal="left" vertical="top" wrapText="1"/>
    </xf>
    <xf numFmtId="0" fontId="109" fillId="0" borderId="2" xfId="0" applyFont="1" applyFill="1" applyBorder="1" applyAlignment="1">
      <alignment horizontal="left" vertical="top" wrapText="1"/>
    </xf>
    <xf numFmtId="0" fontId="11" fillId="0" borderId="2" xfId="0" applyFont="1" applyFill="1" applyBorder="1" applyAlignment="1">
      <alignment horizontal="justify" vertical="top" wrapText="1"/>
    </xf>
    <xf numFmtId="41" fontId="11" fillId="0" borderId="0" xfId="0" applyNumberFormat="1" applyFont="1" applyFill="1"/>
    <xf numFmtId="179" fontId="5" fillId="0" borderId="0" xfId="0" applyNumberFormat="1" applyFont="1" applyFill="1" applyBorder="1" applyAlignment="1">
      <alignment vertical="top"/>
    </xf>
    <xf numFmtId="185" fontId="5" fillId="0" borderId="0" xfId="0" applyNumberFormat="1" applyFont="1" applyFill="1" applyBorder="1" applyAlignment="1">
      <alignment vertical="top"/>
    </xf>
    <xf numFmtId="179" fontId="47" fillId="0" borderId="0" xfId="0" applyNumberFormat="1" applyFont="1" applyFill="1" applyAlignment="1">
      <alignment vertical="center"/>
    </xf>
    <xf numFmtId="0" fontId="12" fillId="0" borderId="0" xfId="0" applyFont="1" applyFill="1" applyAlignment="1">
      <alignment horizontal="center"/>
    </xf>
    <xf numFmtId="0" fontId="13" fillId="0" borderId="0" xfId="0" applyFont="1" applyFill="1" applyAlignment="1">
      <alignment horizontal="center"/>
    </xf>
    <xf numFmtId="0" fontId="11" fillId="0" borderId="10" xfId="0" applyFont="1" applyFill="1" applyBorder="1" applyAlignment="1">
      <alignment horizontal="distributed" vertical="center"/>
    </xf>
    <xf numFmtId="0" fontId="11" fillId="0" borderId="14" xfId="0" applyFont="1" applyFill="1" applyBorder="1" applyAlignment="1">
      <alignment horizontal="distributed" vertical="center"/>
    </xf>
    <xf numFmtId="0" fontId="11" fillId="0" borderId="6" xfId="0" applyFont="1" applyFill="1" applyBorder="1" applyAlignment="1">
      <alignment horizontal="distributed" vertical="center"/>
    </xf>
    <xf numFmtId="0" fontId="11" fillId="0" borderId="7" xfId="0" applyFont="1" applyFill="1" applyBorder="1" applyAlignment="1">
      <alignment horizontal="distributed" vertical="center"/>
    </xf>
    <xf numFmtId="0" fontId="11" fillId="0" borderId="0" xfId="0" applyFont="1" applyFill="1" applyAlignment="1">
      <alignment horizontal="center"/>
    </xf>
    <xf numFmtId="0" fontId="11" fillId="0" borderId="6" xfId="0" applyNumberFormat="1" applyFont="1" applyFill="1" applyBorder="1" applyAlignment="1">
      <alignment horizontal="distributed" vertical="center"/>
    </xf>
    <xf numFmtId="0" fontId="11" fillId="0" borderId="22" xfId="0" applyFont="1" applyFill="1" applyBorder="1" applyAlignment="1">
      <alignment horizontal="left" vertical="top" wrapText="1"/>
    </xf>
    <xf numFmtId="0" fontId="11" fillId="0" borderId="22" xfId="0" applyFont="1" applyFill="1" applyBorder="1" applyAlignment="1">
      <alignment horizontal="left" vertical="top"/>
    </xf>
    <xf numFmtId="0" fontId="3" fillId="0" borderId="31" xfId="0" applyFont="1" applyFill="1" applyBorder="1" applyAlignment="1">
      <alignment horizontal="distributed" vertical="center"/>
    </xf>
    <xf numFmtId="0" fontId="3" fillId="0" borderId="26" xfId="0" applyFont="1" applyFill="1" applyBorder="1" applyAlignment="1">
      <alignment horizontal="center" vertical="center"/>
    </xf>
    <xf numFmtId="0" fontId="0" fillId="0" borderId="29" xfId="0" applyFill="1" applyBorder="1" applyAlignment="1">
      <alignment horizontal="center" vertical="center"/>
    </xf>
    <xf numFmtId="49" fontId="11" fillId="0" borderId="19" xfId="0" applyNumberFormat="1" applyFont="1" applyFill="1" applyBorder="1" applyAlignment="1">
      <alignment horizontal="center" vertical="center"/>
    </xf>
    <xf numFmtId="0" fontId="11" fillId="0" borderId="26" xfId="0" applyFont="1" applyFill="1" applyBorder="1" applyAlignment="1">
      <alignment horizontal="center" vertical="center"/>
    </xf>
    <xf numFmtId="0" fontId="0" fillId="0" borderId="44" xfId="0" applyFill="1" applyBorder="1" applyAlignment="1">
      <alignment horizontal="center" vertical="center"/>
    </xf>
    <xf numFmtId="0" fontId="11" fillId="0" borderId="35" xfId="0" applyFont="1" applyFill="1" applyBorder="1" applyAlignment="1">
      <alignment horizontal="distributed" vertical="center"/>
    </xf>
    <xf numFmtId="0" fontId="0" fillId="0" borderId="38" xfId="0" applyFont="1" applyFill="1" applyBorder="1" applyAlignment="1">
      <alignment horizontal="distributed" vertical="center"/>
    </xf>
    <xf numFmtId="0" fontId="45" fillId="0" borderId="0" xfId="0" applyFont="1" applyFill="1" applyAlignment="1">
      <alignment horizontal="center"/>
    </xf>
    <xf numFmtId="0" fontId="0" fillId="0" borderId="0" xfId="0" applyFont="1" applyFill="1" applyAlignment="1">
      <alignment horizontal="center"/>
    </xf>
    <xf numFmtId="0" fontId="12" fillId="0" borderId="0" xfId="0" applyFont="1" applyFill="1" applyAlignment="1">
      <alignment horizontal="center"/>
    </xf>
    <xf numFmtId="0" fontId="11" fillId="0" borderId="22" xfId="0" applyFont="1" applyFill="1" applyBorder="1" applyAlignment="1">
      <alignment horizontal="left" vertical="center"/>
    </xf>
    <xf numFmtId="0" fontId="0" fillId="0" borderId="22" xfId="0" applyFont="1" applyFill="1" applyBorder="1" applyAlignment="1">
      <alignment horizontal="left" vertical="center"/>
    </xf>
    <xf numFmtId="0" fontId="11" fillId="0" borderId="19" xfId="0" applyFont="1" applyFill="1" applyBorder="1" applyAlignment="1">
      <alignment horizontal="center" vertical="center"/>
    </xf>
    <xf numFmtId="0" fontId="0" fillId="0" borderId="29" xfId="0" applyFont="1" applyFill="1" applyBorder="1" applyAlignment="1">
      <alignment horizontal="center" vertical="center"/>
    </xf>
    <xf numFmtId="0" fontId="11" fillId="0" borderId="31" xfId="0" applyFont="1" applyFill="1" applyBorder="1" applyAlignment="1">
      <alignment horizontal="distributed" vertical="center"/>
    </xf>
    <xf numFmtId="0" fontId="0" fillId="0" borderId="37" xfId="0" applyFont="1" applyFill="1" applyBorder="1" applyAlignment="1">
      <alignment horizontal="distributed" vertical="center"/>
    </xf>
    <xf numFmtId="0" fontId="11" fillId="0" borderId="0" xfId="0" applyFont="1" applyFill="1" applyBorder="1" applyAlignment="1">
      <alignment horizontal="justify" vertical="top" wrapText="1"/>
    </xf>
    <xf numFmtId="0" fontId="11" fillId="2" borderId="0" xfId="0" applyFont="1" applyFill="1" applyBorder="1" applyAlignment="1">
      <alignment vertical="top" wrapText="1"/>
    </xf>
    <xf numFmtId="0" fontId="11" fillId="0" borderId="27" xfId="0" applyFont="1" applyFill="1" applyBorder="1" applyAlignment="1">
      <alignment vertical="top"/>
    </xf>
    <xf numFmtId="0" fontId="0" fillId="0" borderId="22" xfId="0" applyFont="1" applyFill="1" applyBorder="1" applyAlignment="1">
      <alignment vertical="top"/>
    </xf>
    <xf numFmtId="0" fontId="0" fillId="0" borderId="30" xfId="0" applyFont="1" applyFill="1" applyBorder="1" applyAlignment="1">
      <alignment vertical="top"/>
    </xf>
    <xf numFmtId="0" fontId="11" fillId="0" borderId="0" xfId="0" applyFont="1" applyFill="1" applyBorder="1" applyAlignment="1">
      <alignment vertical="top" wrapText="1"/>
    </xf>
    <xf numFmtId="0" fontId="0" fillId="0" borderId="33" xfId="0" applyFont="1" applyFill="1" applyBorder="1" applyAlignment="1">
      <alignment vertical="top" wrapText="1"/>
    </xf>
    <xf numFmtId="0" fontId="0" fillId="0" borderId="33" xfId="0" applyFont="1" applyFill="1" applyBorder="1" applyAlignment="1">
      <alignment horizontal="justify" vertical="top" wrapText="1"/>
    </xf>
    <xf numFmtId="0" fontId="11" fillId="0" borderId="17" xfId="0" applyFont="1" applyFill="1" applyBorder="1" applyAlignment="1">
      <alignment horizontal="left" vertical="top" wrapText="1"/>
    </xf>
    <xf numFmtId="0" fontId="11" fillId="0" borderId="13" xfId="0" applyFont="1" applyFill="1" applyBorder="1" applyAlignment="1">
      <alignment horizontal="left" vertical="top" wrapText="1"/>
    </xf>
    <xf numFmtId="0" fontId="11" fillId="0" borderId="46" xfId="0" applyFont="1" applyFill="1" applyBorder="1" applyAlignment="1">
      <alignment horizontal="left" vertical="top" wrapText="1"/>
    </xf>
    <xf numFmtId="0" fontId="11" fillId="0" borderId="0" xfId="0" applyFont="1" applyFill="1" applyBorder="1" applyAlignment="1">
      <alignment horizontal="left" vertical="top" wrapText="1"/>
    </xf>
    <xf numFmtId="0" fontId="0" fillId="0" borderId="0" xfId="0" applyFont="1" applyFill="1" applyBorder="1" applyAlignment="1"/>
    <xf numFmtId="0" fontId="11" fillId="0" borderId="33" xfId="0" applyFont="1" applyFill="1" applyBorder="1" applyAlignment="1">
      <alignment horizontal="justify" vertical="top" wrapText="1"/>
    </xf>
    <xf numFmtId="0" fontId="11" fillId="0" borderId="26" xfId="0" applyFont="1" applyFill="1" applyBorder="1" applyAlignment="1">
      <alignment horizontal="distributed" vertical="center"/>
    </xf>
    <xf numFmtId="0" fontId="17" fillId="0" borderId="28" xfId="0" applyFont="1" applyFill="1" applyBorder="1" applyAlignment="1"/>
    <xf numFmtId="0" fontId="17" fillId="0" borderId="29" xfId="0" applyFont="1" applyFill="1" applyBorder="1" applyAlignment="1"/>
    <xf numFmtId="0" fontId="11" fillId="0" borderId="34" xfId="0" applyFont="1" applyFill="1" applyBorder="1" applyAlignment="1">
      <alignment horizontal="distributed" vertical="center"/>
    </xf>
    <xf numFmtId="0" fontId="0" fillId="0" borderId="36" xfId="0" applyFont="1" applyFill="1" applyBorder="1" applyAlignment="1">
      <alignment horizontal="distributed" vertical="center"/>
    </xf>
    <xf numFmtId="0" fontId="17" fillId="0" borderId="37" xfId="0" applyFont="1" applyFill="1" applyBorder="1" applyAlignment="1">
      <alignment horizontal="distributed" vertical="center"/>
    </xf>
    <xf numFmtId="0" fontId="17" fillId="0" borderId="38" xfId="0" applyFont="1" applyFill="1" applyBorder="1" applyAlignment="1">
      <alignment horizontal="distributed" vertical="center"/>
    </xf>
    <xf numFmtId="0" fontId="11" fillId="0" borderId="34" xfId="0" applyNumberFormat="1" applyFont="1" applyFill="1" applyBorder="1" applyAlignment="1">
      <alignment horizontal="distributed" vertical="center" wrapText="1"/>
    </xf>
    <xf numFmtId="0" fontId="0" fillId="0" borderId="36" xfId="0" applyFont="1" applyFill="1" applyBorder="1" applyAlignment="1"/>
    <xf numFmtId="0" fontId="11" fillId="0" borderId="31" xfId="0" applyNumberFormat="1" applyFont="1" applyFill="1" applyBorder="1" applyAlignment="1">
      <alignment horizontal="distributed" vertical="center" wrapText="1"/>
    </xf>
    <xf numFmtId="0" fontId="17" fillId="0" borderId="37" xfId="0" applyFont="1" applyFill="1" applyBorder="1" applyAlignment="1">
      <alignment horizontal="distributed" vertical="center" wrapText="1"/>
    </xf>
    <xf numFmtId="0" fontId="11" fillId="0" borderId="31" xfId="0" applyNumberFormat="1" applyFont="1" applyFill="1" applyBorder="1" applyAlignment="1">
      <alignment horizontal="center" vertical="center" wrapText="1"/>
    </xf>
    <xf numFmtId="0" fontId="11" fillId="0" borderId="34" xfId="0" applyNumberFormat="1" applyFont="1" applyFill="1" applyBorder="1" applyAlignment="1">
      <alignment horizontal="distributed" vertical="center"/>
    </xf>
    <xf numFmtId="0" fontId="57" fillId="0" borderId="0" xfId="0" applyFont="1" applyFill="1" applyBorder="1" applyAlignment="1">
      <alignment horizontal="left" wrapText="1"/>
    </xf>
    <xf numFmtId="0" fontId="57" fillId="0" borderId="0" xfId="0" applyFont="1" applyFill="1" applyAlignment="1">
      <alignment horizontal="left" wrapText="1"/>
    </xf>
    <xf numFmtId="0" fontId="0" fillId="0" borderId="0" xfId="0" applyFill="1" applyAlignment="1">
      <alignment wrapText="1"/>
    </xf>
    <xf numFmtId="0" fontId="24" fillId="0" borderId="34" xfId="0" applyFont="1" applyFill="1" applyBorder="1" applyAlignment="1">
      <alignment horizontal="distributed" vertical="center"/>
    </xf>
    <xf numFmtId="0" fontId="24" fillId="0" borderId="26" xfId="0" applyFont="1" applyFill="1" applyBorder="1" applyAlignment="1">
      <alignment horizontal="distributed" vertical="center" wrapText="1"/>
    </xf>
    <xf numFmtId="0" fontId="0" fillId="0" borderId="28" xfId="0" applyFont="1" applyFill="1" applyBorder="1" applyAlignment="1">
      <alignment horizontal="distributed" vertical="center" wrapText="1"/>
    </xf>
    <xf numFmtId="0" fontId="0" fillId="0" borderId="29" xfId="0" applyFont="1" applyFill="1" applyBorder="1" applyAlignment="1">
      <alignment horizontal="distributed" vertical="center" wrapText="1"/>
    </xf>
    <xf numFmtId="0" fontId="24" fillId="0" borderId="31" xfId="0" applyFont="1" applyFill="1" applyBorder="1" applyAlignment="1">
      <alignment horizontal="distributed" vertical="center" wrapText="1"/>
    </xf>
    <xf numFmtId="0" fontId="0" fillId="0" borderId="37" xfId="0" applyFont="1" applyFill="1" applyBorder="1" applyAlignment="1">
      <alignment horizontal="distributed" vertical="center" wrapText="1"/>
    </xf>
    <xf numFmtId="0" fontId="24" fillId="0" borderId="35" xfId="0" applyFont="1" applyFill="1" applyBorder="1" applyAlignment="1">
      <alignment horizontal="distributed" vertical="center"/>
    </xf>
    <xf numFmtId="0" fontId="105" fillId="0" borderId="9" xfId="0" applyFont="1" applyFill="1" applyBorder="1" applyAlignment="1">
      <alignment horizontal="left" wrapText="1"/>
    </xf>
    <xf numFmtId="0" fontId="26" fillId="0" borderId="0" xfId="0" applyFont="1" applyFill="1" applyAlignment="1">
      <alignment wrapText="1"/>
    </xf>
    <xf numFmtId="0" fontId="26" fillId="0" borderId="9" xfId="0" applyFont="1" applyFill="1" applyBorder="1" applyAlignment="1">
      <alignment wrapText="1"/>
    </xf>
    <xf numFmtId="0" fontId="3" fillId="0" borderId="39" xfId="0" applyFont="1" applyFill="1" applyBorder="1" applyAlignment="1">
      <alignment horizontal="distributed" vertical="center" wrapText="1"/>
    </xf>
    <xf numFmtId="0" fontId="3" fillId="0" borderId="30" xfId="0" applyFont="1" applyFill="1" applyBorder="1" applyAlignment="1">
      <alignment horizontal="distributed"/>
    </xf>
    <xf numFmtId="0" fontId="3" fillId="0" borderId="6" xfId="0" applyFont="1" applyFill="1" applyBorder="1" applyAlignment="1">
      <alignment horizontal="distributed" vertical="center" justifyLastLine="1"/>
    </xf>
    <xf numFmtId="0" fontId="3" fillId="0" borderId="6" xfId="0" applyFont="1" applyFill="1" applyBorder="1" applyAlignment="1">
      <alignment horizontal="distributed" vertical="center" wrapText="1" justifyLastLine="1"/>
    </xf>
    <xf numFmtId="0" fontId="3" fillId="0" borderId="10" xfId="0" applyFont="1" applyFill="1" applyBorder="1" applyAlignment="1">
      <alignment horizontal="distributed" vertical="center" justifyLastLine="1"/>
    </xf>
    <xf numFmtId="0" fontId="3" fillId="0" borderId="14" xfId="0" applyFont="1" applyFill="1" applyBorder="1" applyAlignment="1">
      <alignment horizontal="distributed" vertical="center" justifyLastLine="1"/>
    </xf>
    <xf numFmtId="0" fontId="3" fillId="0" borderId="5" xfId="0" applyFont="1" applyFill="1" applyBorder="1" applyAlignment="1">
      <alignment horizontal="distributed" vertical="center" justifyLastLine="1"/>
    </xf>
    <xf numFmtId="0" fontId="3" fillId="0" borderId="20" xfId="0" applyFont="1" applyFill="1" applyBorder="1" applyAlignment="1">
      <alignment horizontal="distributed" vertical="center"/>
    </xf>
    <xf numFmtId="0" fontId="3" fillId="0" borderId="37" xfId="0" applyFont="1" applyFill="1" applyBorder="1" applyAlignment="1">
      <alignment horizontal="distributed" vertical="center"/>
    </xf>
    <xf numFmtId="0" fontId="3" fillId="0" borderId="18"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5" xfId="0" applyFont="1" applyFill="1" applyBorder="1" applyAlignment="1">
      <alignment horizontal="distributed" vertical="center" wrapText="1" justifyLastLine="1"/>
    </xf>
    <xf numFmtId="0" fontId="3" fillId="0" borderId="32" xfId="0" applyFont="1" applyFill="1" applyBorder="1" applyAlignment="1">
      <alignment horizontal="distributed" vertical="center" wrapText="1" justifyLastLine="1"/>
    </xf>
    <xf numFmtId="0" fontId="3" fillId="0" borderId="43" xfId="0" applyFont="1" applyFill="1" applyBorder="1" applyAlignment="1">
      <alignment horizontal="distributed" vertical="center" wrapText="1" justifyLastLine="1"/>
    </xf>
    <xf numFmtId="0" fontId="3" fillId="0" borderId="5" xfId="0" applyFont="1" applyFill="1" applyBorder="1" applyAlignment="1">
      <alignment horizontal="distributed" vertical="center" wrapText="1"/>
    </xf>
    <xf numFmtId="0" fontId="11" fillId="0" borderId="0" xfId="0" applyFont="1" applyFill="1" applyAlignment="1">
      <alignment vertical="top"/>
    </xf>
    <xf numFmtId="0" fontId="11" fillId="0" borderId="0" xfId="0" applyFont="1" applyAlignment="1">
      <alignment vertical="top"/>
    </xf>
    <xf numFmtId="0" fontId="3" fillId="0" borderId="24" xfId="0" applyFont="1" applyFill="1" applyBorder="1" applyAlignment="1">
      <alignment horizontal="distributed"/>
    </xf>
    <xf numFmtId="0" fontId="3" fillId="0" borderId="45" xfId="0" applyFont="1" applyFill="1" applyBorder="1" applyAlignment="1">
      <alignment horizontal="distributed"/>
    </xf>
    <xf numFmtId="10" fontId="11" fillId="0" borderId="16" xfId="0" applyNumberFormat="1" applyFont="1" applyFill="1" applyBorder="1" applyAlignment="1">
      <alignment horizontal="justify" vertical="top" wrapText="1"/>
    </xf>
    <xf numFmtId="0" fontId="11" fillId="0" borderId="0" xfId="0" applyFont="1" applyFill="1" applyAlignment="1">
      <alignment horizontal="justify" vertical="top" wrapText="1"/>
    </xf>
    <xf numFmtId="0" fontId="11" fillId="0" borderId="4" xfId="0" applyFont="1" applyFill="1" applyBorder="1" applyAlignment="1">
      <alignment horizontal="justify" vertical="top" wrapText="1"/>
    </xf>
    <xf numFmtId="0" fontId="11" fillId="0" borderId="0" xfId="0" applyFont="1" applyAlignment="1">
      <alignment horizontal="left" vertical="top" wrapText="1"/>
    </xf>
    <xf numFmtId="0" fontId="11" fillId="0" borderId="0" xfId="0" applyFont="1" applyFill="1" applyAlignment="1">
      <alignment horizontal="left" vertical="center" wrapText="1"/>
    </xf>
    <xf numFmtId="0" fontId="11" fillId="0" borderId="0" xfId="0" applyFont="1" applyFill="1" applyAlignment="1">
      <alignment vertical="top" wrapText="1"/>
    </xf>
    <xf numFmtId="0" fontId="0" fillId="0" borderId="0" xfId="0" applyFont="1" applyAlignment="1">
      <alignment vertical="top" wrapText="1"/>
    </xf>
    <xf numFmtId="0" fontId="3" fillId="0" borderId="5" xfId="0" applyFont="1" applyFill="1" applyBorder="1" applyAlignment="1">
      <alignment horizontal="distributed"/>
    </xf>
    <xf numFmtId="0" fontId="3" fillId="0" borderId="15" xfId="0" applyFont="1" applyFill="1" applyBorder="1" applyAlignment="1">
      <alignment horizontal="distributed" vertical="center" wrapText="1"/>
    </xf>
    <xf numFmtId="10" fontId="108" fillId="0" borderId="16" xfId="0" applyNumberFormat="1" applyFont="1" applyFill="1" applyBorder="1" applyAlignment="1">
      <alignment vertical="top" wrapText="1"/>
    </xf>
    <xf numFmtId="10" fontId="108" fillId="0" borderId="0" xfId="0" applyNumberFormat="1" applyFont="1" applyFill="1" applyBorder="1" applyAlignment="1">
      <alignment vertical="top" wrapText="1"/>
    </xf>
    <xf numFmtId="10" fontId="108" fillId="0" borderId="4" xfId="0" applyNumberFormat="1" applyFont="1" applyFill="1" applyBorder="1" applyAlignment="1">
      <alignment vertical="top" wrapText="1"/>
    </xf>
    <xf numFmtId="0" fontId="26" fillId="0" borderId="34" xfId="0" applyFont="1" applyFill="1" applyBorder="1" applyAlignment="1">
      <alignment horizontal="distributed" vertical="center"/>
    </xf>
    <xf numFmtId="0" fontId="26" fillId="0" borderId="8" xfId="0" applyFont="1" applyFill="1" applyBorder="1" applyAlignment="1">
      <alignment horizontal="distributed" vertical="center"/>
    </xf>
    <xf numFmtId="0" fontId="26" fillId="0" borderId="36" xfId="0" applyFont="1" applyFill="1" applyBorder="1" applyAlignment="1">
      <alignment horizontal="distributed" vertical="center"/>
    </xf>
    <xf numFmtId="0" fontId="3" fillId="0" borderId="6" xfId="0" applyFont="1" applyFill="1" applyBorder="1" applyAlignment="1">
      <alignment horizontal="distributed"/>
    </xf>
    <xf numFmtId="0" fontId="3" fillId="0" borderId="7" xfId="0" applyFont="1" applyFill="1" applyBorder="1" applyAlignment="1">
      <alignment horizontal="distributed"/>
    </xf>
    <xf numFmtId="0" fontId="11" fillId="0" borderId="0" xfId="0" applyFont="1" applyFill="1" applyAlignment="1">
      <alignment horizontal="left" vertical="top" wrapText="1"/>
    </xf>
    <xf numFmtId="0" fontId="11" fillId="0" borderId="26" xfId="0" applyFont="1" applyFill="1" applyBorder="1" applyAlignment="1">
      <alignment horizontal="distributed" vertical="center" wrapText="1"/>
    </xf>
    <xf numFmtId="0" fontId="101" fillId="0" borderId="31" xfId="0" applyFont="1" applyFill="1" applyBorder="1" applyAlignment="1">
      <alignment horizontal="distributed" vertical="center" wrapText="1"/>
    </xf>
    <xf numFmtId="0" fontId="11" fillId="0" borderId="35" xfId="0" applyFont="1" applyFill="1" applyBorder="1" applyAlignment="1">
      <alignment horizontal="distributed" vertical="center" wrapText="1"/>
    </xf>
    <xf numFmtId="0" fontId="0" fillId="0" borderId="38" xfId="0" applyFont="1" applyFill="1" applyBorder="1" applyAlignment="1">
      <alignment horizontal="distributed" vertical="center" wrapText="1"/>
    </xf>
    <xf numFmtId="0" fontId="61" fillId="0" borderId="22" xfId="0" applyFont="1" applyFill="1" applyBorder="1" applyAlignment="1">
      <alignment vertical="center" wrapText="1"/>
    </xf>
    <xf numFmtId="0" fontId="59" fillId="0" borderId="22" xfId="0" applyFont="1" applyFill="1" applyBorder="1" applyAlignment="1">
      <alignment vertical="center" wrapText="1"/>
    </xf>
    <xf numFmtId="49" fontId="61" fillId="0" borderId="26" xfId="0" applyNumberFormat="1" applyFont="1" applyFill="1" applyBorder="1" applyAlignment="1">
      <alignment horizontal="center" vertical="center" wrapText="1"/>
    </xf>
    <xf numFmtId="49" fontId="61" fillId="0" borderId="28" xfId="0" applyNumberFormat="1" applyFont="1" applyFill="1" applyBorder="1" applyAlignment="1">
      <alignment horizontal="center" vertical="center" wrapText="1"/>
    </xf>
    <xf numFmtId="49" fontId="61" fillId="0" borderId="29" xfId="0" applyNumberFormat="1" applyFont="1" applyFill="1" applyBorder="1" applyAlignment="1">
      <alignment horizontal="center" vertical="center" wrapText="1"/>
    </xf>
    <xf numFmtId="0" fontId="61" fillId="0" borderId="34" xfId="0" applyFont="1" applyFill="1" applyBorder="1" applyAlignment="1">
      <alignment horizontal="distributed" vertical="center"/>
    </xf>
    <xf numFmtId="0" fontId="59" fillId="0" borderId="36" xfId="0" applyFont="1" applyFill="1" applyBorder="1" applyAlignment="1">
      <alignment horizontal="distributed" vertical="center"/>
    </xf>
    <xf numFmtId="49" fontId="61" fillId="0" borderId="31" xfId="1" applyNumberFormat="1" applyFont="1" applyFill="1" applyBorder="1" applyAlignment="1">
      <alignment horizontal="distributed" vertical="center" wrapText="1"/>
    </xf>
    <xf numFmtId="0" fontId="59" fillId="0" borderId="37" xfId="0" applyFont="1" applyFill="1" applyBorder="1" applyAlignment="1">
      <alignment horizontal="distributed" vertical="center"/>
    </xf>
    <xf numFmtId="49" fontId="61" fillId="0" borderId="35" xfId="1" applyNumberFormat="1" applyFont="1" applyFill="1" applyBorder="1" applyAlignment="1">
      <alignment horizontal="distributed" vertical="center"/>
    </xf>
    <xf numFmtId="0" fontId="59" fillId="0" borderId="38" xfId="0" applyFont="1" applyFill="1" applyBorder="1" applyAlignment="1">
      <alignment horizontal="distributed" vertical="center"/>
    </xf>
    <xf numFmtId="49" fontId="61" fillId="0" borderId="6" xfId="1" applyNumberFormat="1" applyFont="1" applyFill="1" applyBorder="1" applyAlignment="1">
      <alignment horizontal="distributed" vertical="center" wrapText="1"/>
    </xf>
    <xf numFmtId="49" fontId="61" fillId="0" borderId="5" xfId="1" applyNumberFormat="1" applyFont="1" applyFill="1" applyBorder="1" applyAlignment="1">
      <alignment horizontal="distributed" vertical="center"/>
    </xf>
    <xf numFmtId="0" fontId="11" fillId="0" borderId="22" xfId="0" applyFont="1" applyFill="1" applyBorder="1" applyAlignment="1">
      <alignment vertical="center" wrapText="1"/>
    </xf>
    <xf numFmtId="0" fontId="0" fillId="0" borderId="22" xfId="0" applyFill="1" applyBorder="1" applyAlignment="1">
      <alignment vertical="center"/>
    </xf>
    <xf numFmtId="0" fontId="11" fillId="0" borderId="20" xfId="0" applyFont="1" applyFill="1" applyBorder="1" applyAlignment="1">
      <alignment horizontal="distributed" vertical="center" wrapText="1" justifyLastLine="1"/>
    </xf>
    <xf numFmtId="0" fontId="11" fillId="0" borderId="1" xfId="0" applyFont="1" applyFill="1" applyBorder="1" applyAlignment="1">
      <alignment horizontal="distributed" vertical="center" wrapText="1" justifyLastLine="1"/>
    </xf>
    <xf numFmtId="0" fontId="0" fillId="0" borderId="37" xfId="0" applyFill="1" applyBorder="1" applyAlignment="1">
      <alignment horizontal="distributed" vertical="center" wrapText="1" justifyLastLine="1"/>
    </xf>
    <xf numFmtId="0" fontId="11" fillId="0" borderId="32" xfId="0" applyFont="1" applyFill="1" applyBorder="1" applyAlignment="1">
      <alignment horizontal="distributed" vertical="center" wrapText="1"/>
    </xf>
    <xf numFmtId="0" fontId="0" fillId="0" borderId="42" xfId="0" applyFill="1" applyBorder="1" applyAlignment="1">
      <alignment vertical="center"/>
    </xf>
    <xf numFmtId="0" fontId="11" fillId="0" borderId="43" xfId="0" applyFont="1" applyFill="1" applyBorder="1" applyAlignment="1">
      <alignment horizontal="distributed" vertical="center" wrapText="1"/>
    </xf>
    <xf numFmtId="0" fontId="0" fillId="0" borderId="41" xfId="0" applyFill="1" applyBorder="1" applyAlignment="1">
      <alignment vertical="center"/>
    </xf>
    <xf numFmtId="0" fontId="11" fillId="0" borderId="18" xfId="0" applyFont="1" applyFill="1" applyBorder="1" applyAlignment="1">
      <alignment horizontal="distributed" vertical="center" wrapText="1" justifyLastLine="1"/>
    </xf>
    <xf numFmtId="0" fontId="11" fillId="0" borderId="2" xfId="0" applyFont="1" applyFill="1" applyBorder="1" applyAlignment="1">
      <alignment horizontal="distributed" vertical="center" wrapText="1" justifyLastLine="1"/>
    </xf>
    <xf numFmtId="0" fontId="0" fillId="0" borderId="38" xfId="0" applyFill="1" applyBorder="1" applyAlignment="1">
      <alignment horizontal="distributed" vertical="center" wrapText="1" justifyLastLine="1"/>
    </xf>
    <xf numFmtId="0" fontId="11" fillId="0" borderId="21" xfId="0" applyFont="1" applyFill="1" applyBorder="1" applyAlignment="1">
      <alignment vertical="top" wrapText="1"/>
    </xf>
    <xf numFmtId="0" fontId="0" fillId="0" borderId="8" xfId="0" applyFill="1" applyBorder="1" applyAlignment="1">
      <alignment vertical="top" wrapText="1"/>
    </xf>
    <xf numFmtId="0" fontId="11" fillId="0" borderId="21" xfId="0" applyFont="1" applyFill="1" applyBorder="1" applyAlignment="1">
      <alignment horizontal="distributed" vertical="center" justifyLastLine="1"/>
    </xf>
    <xf numFmtId="0" fontId="11" fillId="0" borderId="8" xfId="0" applyFont="1" applyFill="1" applyBorder="1" applyAlignment="1">
      <alignment horizontal="distributed" vertical="center" justifyLastLine="1"/>
    </xf>
    <xf numFmtId="0" fontId="0" fillId="0" borderId="36" xfId="0" applyFill="1" applyBorder="1" applyAlignment="1">
      <alignment horizontal="distributed" vertical="center" justifyLastLine="1"/>
    </xf>
    <xf numFmtId="0" fontId="11" fillId="0" borderId="20" xfId="0" applyFont="1" applyFill="1" applyBorder="1" applyAlignment="1">
      <alignment horizontal="distributed" vertical="center" justifyLastLine="1"/>
    </xf>
    <xf numFmtId="0" fontId="11" fillId="0" borderId="1" xfId="0" applyFont="1" applyFill="1" applyBorder="1" applyAlignment="1">
      <alignment horizontal="distributed" vertical="center" justifyLastLine="1"/>
    </xf>
    <xf numFmtId="0" fontId="0" fillId="0" borderId="37" xfId="0" applyFill="1" applyBorder="1" applyAlignment="1">
      <alignment horizontal="distributed" vertical="center" justifyLastLine="1"/>
    </xf>
    <xf numFmtId="0" fontId="13" fillId="0" borderId="0" xfId="0" applyFont="1" applyFill="1" applyAlignment="1">
      <alignment horizontal="center"/>
    </xf>
    <xf numFmtId="0" fontId="11" fillId="0" borderId="19" xfId="0" applyFont="1" applyFill="1" applyBorder="1" applyAlignment="1">
      <alignment horizontal="distributed" vertical="center" justifyLastLine="1"/>
    </xf>
    <xf numFmtId="0" fontId="0" fillId="0" borderId="28" xfId="0" applyFill="1" applyBorder="1" applyAlignment="1">
      <alignment horizontal="distributed" vertical="center" justifyLastLine="1"/>
    </xf>
    <xf numFmtId="0" fontId="0" fillId="0" borderId="29" xfId="0" applyFill="1" applyBorder="1" applyAlignment="1">
      <alignment horizontal="distributed" vertical="center" justifyLastLine="1"/>
    </xf>
    <xf numFmtId="0" fontId="11" fillId="0" borderId="6" xfId="0" applyFont="1" applyFill="1" applyBorder="1" applyAlignment="1">
      <alignment horizontal="distributed" vertical="center" justifyLastLine="1"/>
    </xf>
    <xf numFmtId="0" fontId="11" fillId="0" borderId="6" xfId="0" applyFont="1" applyFill="1" applyBorder="1" applyAlignment="1">
      <alignment horizontal="distributed" vertical="center" wrapText="1" justifyLastLine="1"/>
    </xf>
    <xf numFmtId="0" fontId="11" fillId="0" borderId="39" xfId="0" applyFont="1" applyFill="1" applyBorder="1" applyAlignment="1">
      <alignment horizontal="distributed" vertical="center" wrapText="1"/>
    </xf>
    <xf numFmtId="0" fontId="0" fillId="0" borderId="22" xfId="0" applyFill="1" applyBorder="1" applyAlignment="1">
      <alignment horizontal="distributed" wrapText="1"/>
    </xf>
    <xf numFmtId="0" fontId="0" fillId="0" borderId="22" xfId="0" applyFill="1" applyBorder="1" applyAlignment="1">
      <alignment wrapText="1"/>
    </xf>
    <xf numFmtId="0" fontId="0" fillId="0" borderId="30" xfId="0" applyFill="1" applyBorder="1" applyAlignment="1">
      <alignment wrapText="1"/>
    </xf>
    <xf numFmtId="49" fontId="11" fillId="0" borderId="2" xfId="1" applyNumberFormat="1" applyFont="1" applyFill="1" applyBorder="1" applyAlignment="1">
      <alignment vertical="top" wrapText="1"/>
    </xf>
    <xf numFmtId="49" fontId="11" fillId="0" borderId="2" xfId="0" applyNumberFormat="1" applyFont="1" applyFill="1" applyBorder="1" applyAlignment="1">
      <alignment vertical="top" wrapText="1"/>
    </xf>
    <xf numFmtId="0" fontId="11" fillId="0" borderId="22" xfId="0" applyFont="1" applyFill="1" applyBorder="1" applyAlignment="1">
      <alignment vertical="top" wrapText="1"/>
    </xf>
    <xf numFmtId="0" fontId="0" fillId="0" borderId="22" xfId="0" applyFont="1" applyFill="1" applyBorder="1" applyAlignment="1">
      <alignment vertical="top" wrapText="1"/>
    </xf>
    <xf numFmtId="0" fontId="0" fillId="0" borderId="0" xfId="0" applyFont="1" applyFill="1" applyAlignment="1">
      <alignment vertical="top" wrapText="1"/>
    </xf>
    <xf numFmtId="0" fontId="3" fillId="0" borderId="13" xfId="0" applyFont="1" applyFill="1" applyBorder="1" applyAlignment="1">
      <alignment horizontal="center" vertical="center"/>
    </xf>
    <xf numFmtId="0" fontId="0" fillId="0" borderId="13" xfId="0" applyFont="1" applyFill="1" applyBorder="1" applyAlignment="1">
      <alignment horizontal="center" vertical="center"/>
    </xf>
    <xf numFmtId="0" fontId="11" fillId="0" borderId="10" xfId="0" applyFont="1" applyFill="1" applyBorder="1" applyAlignment="1">
      <alignment horizontal="distributed" vertical="center"/>
    </xf>
    <xf numFmtId="0" fontId="11" fillId="0" borderId="14" xfId="0" applyFont="1" applyFill="1" applyBorder="1" applyAlignment="1">
      <alignment horizontal="distributed" vertical="center"/>
    </xf>
    <xf numFmtId="49" fontId="11" fillId="0" borderId="6" xfId="1" applyNumberFormat="1" applyFont="1" applyFill="1" applyBorder="1" applyAlignment="1">
      <alignment horizontal="distributed" vertical="center"/>
    </xf>
    <xf numFmtId="49" fontId="11" fillId="0" borderId="5" xfId="1" applyNumberFormat="1" applyFont="1" applyFill="1" applyBorder="1" applyAlignment="1">
      <alignment horizontal="distributed" vertical="center"/>
    </xf>
    <xf numFmtId="49" fontId="11" fillId="0" borderId="7" xfId="1" applyNumberFormat="1" applyFont="1" applyFill="1" applyBorder="1" applyAlignment="1">
      <alignment horizontal="distributed" vertical="center"/>
    </xf>
    <xf numFmtId="49" fontId="11" fillId="0" borderId="15" xfId="1" applyNumberFormat="1" applyFont="1" applyFill="1" applyBorder="1" applyAlignment="1">
      <alignment horizontal="distributed" vertical="center"/>
    </xf>
    <xf numFmtId="0" fontId="0" fillId="0" borderId="14" xfId="0" applyFill="1" applyBorder="1" applyAlignment="1">
      <alignment horizontal="distributed" vertical="center"/>
    </xf>
    <xf numFmtId="0" fontId="11" fillId="0" borderId="6" xfId="0" applyFont="1" applyFill="1" applyBorder="1" applyAlignment="1">
      <alignment horizontal="distributed" vertical="center"/>
    </xf>
    <xf numFmtId="0" fontId="0" fillId="0" borderId="5" xfId="0" applyFill="1" applyBorder="1" applyAlignment="1">
      <alignment horizontal="distributed" vertical="center"/>
    </xf>
    <xf numFmtId="0" fontId="0" fillId="0" borderId="5" xfId="0" applyFont="1" applyFill="1" applyBorder="1" applyAlignment="1">
      <alignment horizontal="distributed" vertical="center"/>
    </xf>
    <xf numFmtId="0" fontId="11" fillId="0" borderId="7" xfId="0" applyFont="1" applyFill="1" applyBorder="1" applyAlignment="1">
      <alignment horizontal="distributed" vertical="center"/>
    </xf>
    <xf numFmtId="0" fontId="0" fillId="0" borderId="15" xfId="0" applyFill="1" applyBorder="1" applyAlignment="1">
      <alignment horizontal="distributed" vertical="center"/>
    </xf>
    <xf numFmtId="0" fontId="11" fillId="0" borderId="6" xfId="0" applyFont="1" applyFill="1" applyBorder="1" applyAlignment="1">
      <alignment horizontal="distributed" vertical="center" wrapText="1"/>
    </xf>
    <xf numFmtId="0" fontId="19" fillId="0" borderId="35" xfId="0" applyFont="1" applyFill="1" applyBorder="1" applyAlignment="1">
      <alignment horizontal="distributed" vertical="center" wrapText="1"/>
    </xf>
    <xf numFmtId="0" fontId="0" fillId="0" borderId="38" xfId="0" applyFont="1" applyBorder="1" applyAlignment="1">
      <alignment horizontal="distributed" vertical="center" wrapText="1"/>
    </xf>
    <xf numFmtId="0" fontId="11" fillId="0" borderId="2" xfId="0" applyFont="1" applyFill="1" applyBorder="1" applyAlignment="1">
      <alignment horizontal="justify" vertical="top" wrapText="1"/>
    </xf>
    <xf numFmtId="0" fontId="0" fillId="0" borderId="2" xfId="0" applyFont="1" applyFill="1" applyBorder="1" applyAlignment="1">
      <alignment horizontal="justify"/>
    </xf>
    <xf numFmtId="0" fontId="0" fillId="0" borderId="12" xfId="0" applyFont="1" applyFill="1" applyBorder="1" applyAlignment="1">
      <alignment horizontal="justify"/>
    </xf>
    <xf numFmtId="0" fontId="19" fillId="0" borderId="31" xfId="0" applyFont="1" applyFill="1" applyBorder="1" applyAlignment="1">
      <alignment horizontal="distributed" vertical="center" wrapText="1"/>
    </xf>
    <xf numFmtId="0" fontId="0" fillId="0" borderId="37" xfId="0" applyFont="1" applyBorder="1" applyAlignment="1">
      <alignment horizontal="distributed" vertical="center" wrapText="1"/>
    </xf>
    <xf numFmtId="0" fontId="19" fillId="0" borderId="34" xfId="0" applyFont="1" applyFill="1" applyBorder="1" applyAlignment="1">
      <alignment horizontal="distributed" vertical="center" wrapText="1"/>
    </xf>
    <xf numFmtId="0" fontId="0" fillId="0" borderId="36" xfId="0" applyFont="1" applyBorder="1" applyAlignment="1">
      <alignment horizontal="distributed" vertical="center" wrapText="1"/>
    </xf>
    <xf numFmtId="0" fontId="61" fillId="0" borderId="31" xfId="0" applyFont="1" applyFill="1" applyBorder="1" applyAlignment="1">
      <alignment horizontal="center" vertical="center" wrapText="1"/>
    </xf>
    <xf numFmtId="0" fontId="59" fillId="0" borderId="37" xfId="0" applyFont="1" applyFill="1" applyBorder="1" applyAlignment="1">
      <alignment horizontal="center" vertical="center" wrapText="1"/>
    </xf>
    <xf numFmtId="0" fontId="61" fillId="0" borderId="35" xfId="0" applyFont="1" applyFill="1" applyBorder="1" applyAlignment="1">
      <alignment horizontal="distributed" vertical="center"/>
    </xf>
    <xf numFmtId="0" fontId="61" fillId="0" borderId="38" xfId="0" applyFont="1" applyFill="1" applyBorder="1" applyAlignment="1">
      <alignment horizontal="distributed" vertical="center"/>
    </xf>
    <xf numFmtId="0" fontId="61" fillId="0" borderId="34" xfId="0" applyFont="1" applyFill="1" applyBorder="1" applyAlignment="1">
      <alignment horizontal="distributed" vertical="center" wrapText="1"/>
    </xf>
    <xf numFmtId="0" fontId="59" fillId="0" borderId="36" xfId="0" applyFont="1" applyFill="1" applyBorder="1" applyAlignment="1">
      <alignment horizontal="distributed" vertical="center" wrapText="1"/>
    </xf>
    <xf numFmtId="0" fontId="61" fillId="0" borderId="31" xfId="0" applyFont="1" applyFill="1" applyBorder="1" applyAlignment="1">
      <alignment horizontal="distributed" vertical="center"/>
    </xf>
    <xf numFmtId="0" fontId="61" fillId="0" borderId="6" xfId="0" applyFont="1" applyFill="1" applyBorder="1" applyAlignment="1">
      <alignment horizontal="distributed" vertical="center" wrapText="1"/>
    </xf>
    <xf numFmtId="0" fontId="61" fillId="0" borderId="5" xfId="0" applyFont="1" applyFill="1" applyBorder="1" applyAlignment="1">
      <alignment horizontal="distributed" vertical="center" wrapText="1"/>
    </xf>
    <xf numFmtId="0" fontId="61" fillId="0" borderId="0" xfId="0" applyFont="1" applyFill="1" applyBorder="1" applyAlignment="1">
      <alignment horizontal="center" vertical="top" wrapText="1"/>
    </xf>
    <xf numFmtId="0" fontId="11" fillId="0" borderId="0" xfId="0" applyFont="1" applyFill="1" applyBorder="1" applyAlignment="1">
      <alignment horizontal="center" vertical="top" wrapText="1"/>
    </xf>
    <xf numFmtId="0" fontId="61" fillId="0" borderId="22" xfId="0" applyFont="1" applyFill="1" applyBorder="1" applyAlignment="1">
      <alignment horizontal="left" vertical="top" wrapText="1"/>
    </xf>
    <xf numFmtId="0" fontId="63" fillId="0" borderId="22" xfId="0" applyFont="1" applyFill="1" applyBorder="1" applyAlignment="1">
      <alignment horizontal="left" vertical="top" wrapText="1"/>
    </xf>
    <xf numFmtId="0" fontId="61" fillId="0" borderId="0" xfId="0" applyFont="1" applyFill="1" applyBorder="1" applyAlignment="1">
      <alignment horizontal="left" vertical="top" wrapText="1"/>
    </xf>
    <xf numFmtId="0" fontId="11" fillId="0" borderId="6" xfId="0" applyFont="1" applyFill="1" applyBorder="1" applyAlignment="1">
      <alignment horizontal="center" vertical="center" wrapText="1"/>
    </xf>
    <xf numFmtId="0" fontId="11" fillId="0" borderId="10" xfId="0" applyFont="1" applyFill="1" applyBorder="1" applyAlignment="1">
      <alignment horizontal="distributed" vertical="center" wrapText="1"/>
    </xf>
    <xf numFmtId="0" fontId="11" fillId="0" borderId="0" xfId="0" applyFont="1" applyFill="1" applyAlignment="1">
      <alignment horizontal="left" wrapText="1"/>
    </xf>
    <xf numFmtId="0" fontId="11" fillId="0" borderId="14" xfId="0" applyFont="1" applyFill="1" applyBorder="1" applyAlignment="1">
      <alignment horizontal="distributed" vertical="center" wrapText="1"/>
    </xf>
    <xf numFmtId="0" fontId="11" fillId="0" borderId="5" xfId="0" applyFont="1" applyFill="1" applyBorder="1" applyAlignment="1">
      <alignment horizontal="distributed" vertical="center" wrapText="1"/>
    </xf>
    <xf numFmtId="0" fontId="11" fillId="0" borderId="7" xfId="0" applyFont="1" applyFill="1" applyBorder="1" applyAlignment="1">
      <alignment horizontal="distributed" vertical="center" wrapText="1"/>
    </xf>
    <xf numFmtId="0" fontId="11" fillId="0" borderId="15" xfId="0" applyFont="1" applyFill="1" applyBorder="1" applyAlignment="1">
      <alignment horizontal="distributed" vertical="center"/>
    </xf>
    <xf numFmtId="0" fontId="11" fillId="0" borderId="0" xfId="0" applyFont="1" applyFill="1" applyBorder="1" applyAlignment="1">
      <alignment horizontal="center"/>
    </xf>
    <xf numFmtId="0" fontId="0" fillId="0" borderId="0" xfId="0" applyAlignment="1">
      <alignment horizontal="center"/>
    </xf>
    <xf numFmtId="0" fontId="58" fillId="0" borderId="2" xfId="0" applyFont="1" applyBorder="1" applyAlignment="1">
      <alignment horizontal="left" vertical="top" wrapText="1"/>
    </xf>
    <xf numFmtId="0" fontId="13" fillId="0" borderId="0" xfId="0" applyFont="1" applyAlignment="1">
      <alignment horizontal="center"/>
    </xf>
    <xf numFmtId="0" fontId="12" fillId="0" borderId="0" xfId="0" applyFont="1" applyAlignment="1">
      <alignment horizontal="center"/>
    </xf>
    <xf numFmtId="0" fontId="68" fillId="0" borderId="2" xfId="0" applyFont="1" applyBorder="1" applyAlignment="1">
      <alignment horizontal="justify" vertical="top" wrapText="1"/>
    </xf>
    <xf numFmtId="0" fontId="59" fillId="0" borderId="2" xfId="0" applyFont="1" applyBorder="1"/>
    <xf numFmtId="0" fontId="18" fillId="0" borderId="2" xfId="0" applyFont="1" applyBorder="1" applyAlignment="1">
      <alignment horizontal="justify" vertical="top" wrapText="1"/>
    </xf>
    <xf numFmtId="0" fontId="0" fillId="0" borderId="2" xfId="0" applyBorder="1" applyAlignment="1">
      <alignment horizontal="justify" vertical="top" wrapText="1"/>
    </xf>
    <xf numFmtId="0" fontId="0" fillId="0" borderId="2" xfId="0" applyBorder="1" applyAlignment="1">
      <alignment wrapText="1"/>
    </xf>
    <xf numFmtId="0" fontId="12" fillId="0" borderId="0" xfId="0" applyFont="1" applyFill="1" applyAlignment="1">
      <alignment horizontal="center" vertical="center"/>
    </xf>
    <xf numFmtId="0" fontId="11" fillId="0" borderId="0" xfId="0" applyFont="1" applyFill="1" applyAlignment="1">
      <alignment horizontal="center"/>
    </xf>
    <xf numFmtId="0" fontId="11" fillId="0" borderId="10"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15" xfId="0" applyFont="1" applyFill="1" applyBorder="1" applyAlignment="1">
      <alignment horizontal="center" vertical="center"/>
    </xf>
    <xf numFmtId="0" fontId="3" fillId="0" borderId="0" xfId="0" applyFont="1" applyFill="1" applyBorder="1" applyAlignment="1">
      <alignment vertical="top" wrapText="1"/>
    </xf>
    <xf numFmtId="0" fontId="0" fillId="0" borderId="0" xfId="0" applyFill="1" applyBorder="1" applyAlignment="1">
      <alignment vertical="top" wrapText="1"/>
    </xf>
    <xf numFmtId="0" fontId="11" fillId="0" borderId="26" xfId="0" applyNumberFormat="1" applyFont="1" applyFill="1" applyBorder="1" applyAlignment="1">
      <alignment horizontal="distributed" vertical="center"/>
    </xf>
    <xf numFmtId="0" fontId="11" fillId="0" borderId="28" xfId="0" applyNumberFormat="1" applyFont="1" applyFill="1" applyBorder="1" applyAlignment="1">
      <alignment horizontal="distributed" vertical="center"/>
    </xf>
    <xf numFmtId="0" fontId="11" fillId="0" borderId="29" xfId="0" applyNumberFormat="1" applyFont="1" applyFill="1" applyBorder="1" applyAlignment="1">
      <alignment horizontal="distributed" vertical="center"/>
    </xf>
    <xf numFmtId="0" fontId="11" fillId="0" borderId="44" xfId="0" applyNumberFormat="1" applyFont="1" applyFill="1" applyBorder="1" applyAlignment="1">
      <alignment horizontal="distributed" vertical="center"/>
    </xf>
    <xf numFmtId="0" fontId="0" fillId="0" borderId="0" xfId="0" applyFont="1" applyFill="1" applyBorder="1" applyAlignment="1">
      <alignment vertical="top" wrapText="1"/>
    </xf>
    <xf numFmtId="0" fontId="11" fillId="0" borderId="6" xfId="0" applyNumberFormat="1" applyFont="1" applyFill="1" applyBorder="1" applyAlignment="1">
      <alignment horizontal="distributed" vertical="center"/>
    </xf>
    <xf numFmtId="0" fontId="11" fillId="0" borderId="7" xfId="0" applyNumberFormat="1" applyFont="1" applyFill="1" applyBorder="1" applyAlignment="1">
      <alignment horizontal="distributed" vertical="center"/>
    </xf>
    <xf numFmtId="0" fontId="0" fillId="0" borderId="37" xfId="0" applyFont="1" applyFill="1" applyBorder="1" applyAlignment="1">
      <alignment horizontal="center" vertical="center" wrapText="1"/>
    </xf>
    <xf numFmtId="49" fontId="11" fillId="0" borderId="22" xfId="2" applyNumberFormat="1" applyFont="1" applyFill="1" applyBorder="1" applyAlignment="1">
      <alignment vertical="top" wrapText="1"/>
    </xf>
    <xf numFmtId="49" fontId="11" fillId="0" borderId="22" xfId="0" applyNumberFormat="1" applyFont="1" applyFill="1" applyBorder="1" applyAlignment="1">
      <alignment vertical="top"/>
    </xf>
    <xf numFmtId="0" fontId="40" fillId="0" borderId="34" xfId="0" applyFont="1" applyFill="1" applyBorder="1" applyAlignment="1">
      <alignment horizontal="distributed" vertical="center" wrapText="1"/>
    </xf>
    <xf numFmtId="0" fontId="40" fillId="0" borderId="36" xfId="0" applyFont="1" applyFill="1" applyBorder="1" applyAlignment="1">
      <alignment horizontal="distributed" vertical="center" wrapText="1"/>
    </xf>
    <xf numFmtId="0" fontId="40" fillId="0" borderId="6" xfId="0" applyFont="1" applyFill="1" applyBorder="1" applyAlignment="1">
      <alignment horizontal="distributed" vertical="center" wrapText="1"/>
    </xf>
    <xf numFmtId="0" fontId="40" fillId="0" borderId="5" xfId="0" applyFont="1" applyFill="1" applyBorder="1" applyAlignment="1">
      <alignment horizontal="distributed" vertical="center" wrapText="1"/>
    </xf>
    <xf numFmtId="0" fontId="40" fillId="0" borderId="7" xfId="0" applyFont="1" applyFill="1" applyBorder="1" applyAlignment="1">
      <alignment horizontal="distributed" vertical="center" wrapText="1"/>
    </xf>
    <xf numFmtId="0" fontId="40" fillId="0" borderId="15" xfId="0" applyFont="1" applyFill="1" applyBorder="1" applyAlignment="1">
      <alignment horizontal="distributed" vertical="center" wrapText="1"/>
    </xf>
    <xf numFmtId="58" fontId="40" fillId="0" borderId="31" xfId="0" quotePrefix="1" applyNumberFormat="1" applyFont="1" applyFill="1" applyBorder="1" applyAlignment="1">
      <alignment horizontal="distributed" vertical="center" wrapText="1"/>
    </xf>
    <xf numFmtId="0" fontId="40" fillId="0" borderId="37" xfId="0" applyFont="1" applyFill="1" applyBorder="1" applyAlignment="1">
      <alignment horizontal="distributed" vertical="center" wrapText="1"/>
    </xf>
    <xf numFmtId="0" fontId="11" fillId="0" borderId="5" xfId="0" applyFont="1" applyFill="1" applyBorder="1" applyAlignment="1">
      <alignment horizontal="center" vertical="center" wrapText="1"/>
    </xf>
    <xf numFmtId="0" fontId="11" fillId="0" borderId="26" xfId="0" applyFont="1" applyFill="1" applyBorder="1" applyAlignment="1">
      <alignment horizontal="distributed"/>
    </xf>
    <xf numFmtId="0" fontId="11" fillId="0" borderId="28" xfId="0" applyFont="1" applyFill="1" applyBorder="1" applyAlignment="1">
      <alignment horizontal="distributed"/>
    </xf>
    <xf numFmtId="0" fontId="11" fillId="0" borderId="44" xfId="0" applyFont="1" applyFill="1" applyBorder="1" applyAlignment="1">
      <alignment horizontal="distributed"/>
    </xf>
    <xf numFmtId="0" fontId="0" fillId="0" borderId="22" xfId="0" applyFont="1" applyFill="1" applyBorder="1" applyAlignment="1">
      <alignment horizontal="left" vertical="top"/>
    </xf>
    <xf numFmtId="0" fontId="3" fillId="0" borderId="14" xfId="0" applyFont="1" applyFill="1" applyBorder="1" applyAlignment="1">
      <alignment horizontal="distributed" vertical="center"/>
    </xf>
    <xf numFmtId="0" fontId="0" fillId="0" borderId="37" xfId="0" applyFill="1" applyBorder="1" applyAlignment="1"/>
    <xf numFmtId="178" fontId="3" fillId="0" borderId="2" xfId="0" applyNumberFormat="1" applyFont="1" applyFill="1" applyBorder="1" applyAlignment="1">
      <alignment horizontal="right" vertical="top" shrinkToFit="1"/>
    </xf>
    <xf numFmtId="179" fontId="5" fillId="0" borderId="38" xfId="2" applyNumberFormat="1" applyFont="1" applyFill="1" applyBorder="1" applyAlignment="1">
      <alignment vertical="top"/>
    </xf>
    <xf numFmtId="179" fontId="5" fillId="0" borderId="12" xfId="2" applyNumberFormat="1" applyFont="1" applyFill="1" applyBorder="1" applyAlignment="1"/>
    <xf numFmtId="41" fontId="88" fillId="0" borderId="12" xfId="0" applyNumberFormat="1" applyFont="1" applyFill="1" applyBorder="1"/>
  </cellXfs>
  <cellStyles count="34">
    <cellStyle name="Normal" xfId="6"/>
    <cellStyle name="Normal 2" xfId="16"/>
    <cellStyle name="sheet" xfId="17"/>
    <cellStyle name="一般" xfId="0" builtinId="0"/>
    <cellStyle name="一般 2" xfId="5"/>
    <cellStyle name="一般 2 2" xfId="7"/>
    <cellStyle name="一般 2 2 2" xfId="14"/>
    <cellStyle name="一般 2 2 3" xfId="18"/>
    <cellStyle name="一般 2 3" xfId="13"/>
    <cellStyle name="一般 20" xfId="15"/>
    <cellStyle name="一般 3" xfId="12"/>
    <cellStyle name="一般 3 2" xfId="20"/>
    <cellStyle name="一般 3 3" xfId="19"/>
    <cellStyle name="一般 4" xfId="21"/>
    <cellStyle name="一般 5" xfId="11"/>
    <cellStyle name="一般 5 2" xfId="22"/>
    <cellStyle name="千分位" xfId="1" builtinId="3"/>
    <cellStyle name="千分位 2" xfId="8"/>
    <cellStyle name="千分位 2 2" xfId="25"/>
    <cellStyle name="千分位 2 3" xfId="24"/>
    <cellStyle name="千分位 3" xfId="26"/>
    <cellStyle name="千分位 4" xfId="23"/>
    <cellStyle name="千分位[0]" xfId="2" builtinId="6"/>
    <cellStyle name="千分位[0] 2" xfId="9"/>
    <cellStyle name="千分位[0] 2 2" xfId="28"/>
    <cellStyle name="千分位[0] 3" xfId="27"/>
    <cellStyle name="好_100預算案-雲林分院-內部版990719" xfId="29"/>
    <cellStyle name="好_100預算案-雲林分院-內部版990721" xfId="30"/>
    <cellStyle name="好_教育部版-101預算案-雲林分院-1000704" xfId="31"/>
    <cellStyle name="百分比" xfId="3" builtinId="5"/>
    <cellStyle name="百分比 2" xfId="32"/>
    <cellStyle name="百分比 3" xfId="33"/>
    <cellStyle name="樣式 1" xfId="10"/>
    <cellStyle name="隨後的超連結"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CC"/>
      <color rgb="FF0000FF"/>
      <color rgb="FF000099"/>
      <color rgb="FF660066"/>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1055915</xdr:colOff>
      <xdr:row>3</xdr:row>
      <xdr:rowOff>41366</xdr:rowOff>
    </xdr:from>
    <xdr:to>
      <xdr:col>3</xdr:col>
      <xdr:colOff>545</xdr:colOff>
      <xdr:row>3</xdr:row>
      <xdr:rowOff>217716</xdr:rowOff>
    </xdr:to>
    <xdr:sp macro="" textlink="">
      <xdr:nvSpPr>
        <xdr:cNvPr id="1041" name="文字 17"/>
        <xdr:cNvSpPr txBox="1">
          <a:spLocks noChangeArrowheads="1"/>
        </xdr:cNvSpPr>
      </xdr:nvSpPr>
      <xdr:spPr bwMode="auto">
        <a:xfrm>
          <a:off x="5442858" y="1021080"/>
          <a:ext cx="1361258" cy="176350"/>
        </a:xfrm>
        <a:prstGeom prst="rect">
          <a:avLst/>
        </a:prstGeom>
        <a:solidFill>
          <a:srgbClr val="FFFFFF"/>
        </a:solidFill>
        <a:ln w="9525">
          <a:noFill/>
          <a:miter lim="800000"/>
          <a:headEnd/>
          <a:tailEnd/>
        </a:ln>
      </xdr:spPr>
      <xdr:txBody>
        <a:bodyPr vertOverflow="clip" wrap="square" lIns="36576" tIns="32004" rIns="0" bIns="0" anchor="t" upright="1"/>
        <a:lstStyle/>
        <a:p>
          <a:pPr algn="l" rtl="0">
            <a:defRPr sz="1000"/>
          </a:pPr>
          <a:r>
            <a:rPr lang="zh-TW" altLang="en-US" sz="1200" b="0" i="0" u="none" strike="noStrike" baseline="0">
              <a:solidFill>
                <a:srgbClr val="000000"/>
              </a:solidFill>
              <a:latin typeface="標楷體"/>
              <a:ea typeface="標楷體"/>
            </a:rPr>
            <a:t>單位：新臺幣千元</a:t>
          </a:r>
        </a:p>
      </xdr:txBody>
    </xdr:sp>
    <xdr:clientData/>
  </xdr:twoCellAnchor>
  <xdr:twoCellAnchor>
    <xdr:from>
      <xdr:col>2</xdr:col>
      <xdr:colOff>1088571</xdr:colOff>
      <xdr:row>19</xdr:row>
      <xdr:rowOff>53340</xdr:rowOff>
    </xdr:from>
    <xdr:to>
      <xdr:col>2</xdr:col>
      <xdr:colOff>2415539</xdr:colOff>
      <xdr:row>19</xdr:row>
      <xdr:rowOff>261258</xdr:rowOff>
    </xdr:to>
    <xdr:sp macro="" textlink="">
      <xdr:nvSpPr>
        <xdr:cNvPr id="1042" name="文字 18"/>
        <xdr:cNvSpPr txBox="1">
          <a:spLocks noChangeArrowheads="1"/>
        </xdr:cNvSpPr>
      </xdr:nvSpPr>
      <xdr:spPr bwMode="auto">
        <a:xfrm>
          <a:off x="5475514" y="10645140"/>
          <a:ext cx="1326968" cy="207918"/>
        </a:xfrm>
        <a:prstGeom prst="rect">
          <a:avLst/>
        </a:prstGeom>
        <a:solidFill>
          <a:srgbClr val="FFFFFF"/>
        </a:solidFill>
        <a:ln w="9525">
          <a:noFill/>
          <a:miter lim="800000"/>
          <a:headEnd/>
          <a:tailEnd/>
        </a:ln>
      </xdr:spPr>
      <xdr:txBody>
        <a:bodyPr vertOverflow="clip" wrap="square" lIns="36576" tIns="32004" rIns="0" bIns="0" anchor="t" upright="1"/>
        <a:lstStyle/>
        <a:p>
          <a:pPr algn="l" rtl="0">
            <a:defRPr sz="1000"/>
          </a:pPr>
          <a:r>
            <a:rPr lang="zh-TW" altLang="en-US" sz="1200" b="0" i="0" u="none" strike="noStrike" baseline="0">
              <a:solidFill>
                <a:srgbClr val="000000"/>
              </a:solidFill>
              <a:latin typeface="標楷體"/>
              <a:ea typeface="標楷體"/>
            </a:rPr>
            <a:t>單位：新臺幣千元</a:t>
          </a:r>
        </a:p>
      </xdr:txBody>
    </xdr:sp>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L78"/>
  <sheetViews>
    <sheetView showZeros="0" tabSelected="1" view="pageBreakPreview" zoomScale="85" zoomScaleNormal="100" zoomScaleSheetLayoutView="85" workbookViewId="0">
      <selection activeCell="C28" sqref="C28"/>
    </sheetView>
  </sheetViews>
  <sheetFormatPr defaultColWidth="9" defaultRowHeight="15.75"/>
  <cols>
    <col min="1" max="1" width="13.125" style="33" customWidth="1"/>
    <col min="2" max="2" width="9.375" style="33" customWidth="1"/>
    <col min="3" max="3" width="21.875" style="33" customWidth="1"/>
    <col min="4" max="4" width="14.375" style="33" customWidth="1"/>
    <col min="5" max="5" width="9.25" style="33" customWidth="1"/>
    <col min="6" max="6" width="13.375" style="33" customWidth="1"/>
    <col min="7" max="7" width="9.25" style="33" customWidth="1"/>
    <col min="8" max="8" width="11.875" style="33" customWidth="1"/>
    <col min="9" max="9" width="8.25" style="33" customWidth="1"/>
    <col min="10" max="10" width="11.375" style="33" bestFit="1" customWidth="1"/>
    <col min="11" max="11" width="11.375" style="33" customWidth="1"/>
    <col min="12" max="16384" width="9" style="33"/>
  </cols>
  <sheetData>
    <row r="1" spans="1:9" ht="24.95" customHeight="1">
      <c r="A1" s="631"/>
      <c r="B1" s="631"/>
      <c r="C1" s="631"/>
      <c r="D1" s="631"/>
      <c r="E1" s="631"/>
      <c r="F1" s="631"/>
      <c r="G1" s="631"/>
      <c r="H1" s="631"/>
      <c r="I1" s="631"/>
    </row>
    <row r="2" spans="1:9" ht="31.9" customHeight="1">
      <c r="A2" s="535" t="s">
        <v>345</v>
      </c>
      <c r="B2" s="535"/>
      <c r="C2" s="535"/>
      <c r="D2" s="535"/>
      <c r="E2" s="535"/>
      <c r="F2" s="535"/>
      <c r="G2" s="535"/>
      <c r="H2" s="535"/>
      <c r="I2" s="535"/>
    </row>
    <row r="3" spans="1:9" ht="24.95" customHeight="1">
      <c r="A3" s="42" t="s">
        <v>402</v>
      </c>
      <c r="B3" s="634"/>
      <c r="C3" s="634"/>
      <c r="D3" s="634"/>
      <c r="E3" s="634"/>
      <c r="F3" s="634"/>
      <c r="G3" s="634"/>
      <c r="H3" s="634"/>
      <c r="I3" s="634"/>
    </row>
    <row r="4" spans="1:9" ht="24.95" customHeight="1" thickBot="1">
      <c r="A4" s="118"/>
      <c r="B4" s="118"/>
      <c r="C4" s="118" t="s">
        <v>344</v>
      </c>
      <c r="D4" s="283" t="s">
        <v>644</v>
      </c>
      <c r="E4" s="118"/>
      <c r="F4" s="118"/>
      <c r="G4" s="284"/>
      <c r="H4" s="285"/>
      <c r="I4" s="284" t="s">
        <v>346</v>
      </c>
    </row>
    <row r="5" spans="1:9" ht="20.100000000000001" customHeight="1">
      <c r="A5" s="960" t="s">
        <v>543</v>
      </c>
      <c r="B5" s="959"/>
      <c r="C5" s="957" t="s">
        <v>347</v>
      </c>
      <c r="D5" s="958" t="s">
        <v>348</v>
      </c>
      <c r="E5" s="959"/>
      <c r="F5" s="958" t="s">
        <v>349</v>
      </c>
      <c r="G5" s="959"/>
      <c r="H5" s="961" t="s">
        <v>519</v>
      </c>
      <c r="I5" s="962"/>
    </row>
    <row r="6" spans="1:9" s="289" customFormat="1" ht="20.100000000000001" customHeight="1">
      <c r="A6" s="1191" t="s">
        <v>350</v>
      </c>
      <c r="B6" s="286" t="s">
        <v>351</v>
      </c>
      <c r="C6" s="1192"/>
      <c r="D6" s="287" t="s">
        <v>350</v>
      </c>
      <c r="E6" s="288" t="s">
        <v>351</v>
      </c>
      <c r="F6" s="287" t="s">
        <v>350</v>
      </c>
      <c r="G6" s="286" t="s">
        <v>351</v>
      </c>
      <c r="H6" s="286" t="s">
        <v>350</v>
      </c>
      <c r="I6" s="424" t="s">
        <v>351</v>
      </c>
    </row>
    <row r="7" spans="1:9" s="290" customFormat="1" ht="23.1" customHeight="1">
      <c r="A7" s="343">
        <v>38715957</v>
      </c>
      <c r="B7" s="345">
        <v>100</v>
      </c>
      <c r="C7" s="340" t="s">
        <v>352</v>
      </c>
      <c r="D7" s="412">
        <v>41087679</v>
      </c>
      <c r="E7" s="415">
        <v>100</v>
      </c>
      <c r="F7" s="412">
        <v>38166348</v>
      </c>
      <c r="G7" s="415">
        <v>100</v>
      </c>
      <c r="H7" s="414">
        <v>2921331</v>
      </c>
      <c r="I7" s="425">
        <v>7.65</v>
      </c>
    </row>
    <row r="8" spans="1:9" s="291" customFormat="1" ht="23.1" customHeight="1">
      <c r="A8" s="343">
        <v>37991512</v>
      </c>
      <c r="B8" s="345">
        <v>98.13</v>
      </c>
      <c r="C8" s="103" t="s">
        <v>353</v>
      </c>
      <c r="D8" s="413">
        <v>40343673</v>
      </c>
      <c r="E8" s="345">
        <v>98.19</v>
      </c>
      <c r="F8" s="412">
        <v>37402800</v>
      </c>
      <c r="G8" s="415">
        <v>98</v>
      </c>
      <c r="H8" s="414">
        <v>2940873</v>
      </c>
      <c r="I8" s="425">
        <v>7.86</v>
      </c>
    </row>
    <row r="9" spans="1:9" s="291" customFormat="1" ht="23.1" customHeight="1">
      <c r="A9" s="343">
        <v>22813210</v>
      </c>
      <c r="B9" s="345">
        <v>58.92</v>
      </c>
      <c r="C9" s="341" t="s">
        <v>354</v>
      </c>
      <c r="D9" s="412">
        <v>24336401</v>
      </c>
      <c r="E9" s="345">
        <v>59.23</v>
      </c>
      <c r="F9" s="412">
        <v>21919818</v>
      </c>
      <c r="G9" s="345">
        <v>57.43</v>
      </c>
      <c r="H9" s="414">
        <v>2416583</v>
      </c>
      <c r="I9" s="425">
        <v>11.02</v>
      </c>
    </row>
    <row r="10" spans="1:9" s="291" customFormat="1" ht="23.1" customHeight="1">
      <c r="A10" s="343">
        <v>18180156</v>
      </c>
      <c r="B10" s="345">
        <v>46.96</v>
      </c>
      <c r="C10" s="341" t="s">
        <v>355</v>
      </c>
      <c r="D10" s="412">
        <v>19262680</v>
      </c>
      <c r="E10" s="345">
        <v>46.88</v>
      </c>
      <c r="F10" s="412">
        <v>18283146</v>
      </c>
      <c r="G10" s="345">
        <v>47.9</v>
      </c>
      <c r="H10" s="414">
        <v>979534</v>
      </c>
      <c r="I10" s="425">
        <v>5.36</v>
      </c>
    </row>
    <row r="11" spans="1:9" s="291" customFormat="1" ht="23.1" customHeight="1">
      <c r="A11" s="343">
        <v>211870</v>
      </c>
      <c r="B11" s="345">
        <v>0.55000000000000004</v>
      </c>
      <c r="C11" s="341" t="s">
        <v>356</v>
      </c>
      <c r="D11" s="412">
        <v>223259</v>
      </c>
      <c r="E11" s="345">
        <v>0.54</v>
      </c>
      <c r="F11" s="412">
        <v>210916</v>
      </c>
      <c r="G11" s="345">
        <v>0.55000000000000004</v>
      </c>
      <c r="H11" s="414">
        <v>12343</v>
      </c>
      <c r="I11" s="425">
        <v>5.85</v>
      </c>
    </row>
    <row r="12" spans="1:9" s="291" customFormat="1" ht="23.1" customHeight="1">
      <c r="A12" s="343">
        <v>-3183857</v>
      </c>
      <c r="B12" s="345">
        <v>-8.2200000000000006</v>
      </c>
      <c r="C12" s="77" t="s">
        <v>406</v>
      </c>
      <c r="D12" s="412">
        <v>-3449242</v>
      </c>
      <c r="E12" s="345">
        <v>-8.39</v>
      </c>
      <c r="F12" s="412">
        <v>-2983449</v>
      </c>
      <c r="G12" s="345">
        <v>-7.82</v>
      </c>
      <c r="H12" s="414">
        <v>-465793</v>
      </c>
      <c r="I12" s="425">
        <v>15.61</v>
      </c>
    </row>
    <row r="13" spans="1:9" s="291" customFormat="1" ht="23.1" customHeight="1">
      <c r="A13" s="343">
        <v>-29865</v>
      </c>
      <c r="B13" s="345">
        <v>-0.08</v>
      </c>
      <c r="C13" s="77" t="s">
        <v>407</v>
      </c>
      <c r="D13" s="412">
        <v>-29425</v>
      </c>
      <c r="E13" s="345">
        <v>-7.0000000000000007E-2</v>
      </c>
      <c r="F13" s="412">
        <v>-27631</v>
      </c>
      <c r="G13" s="345">
        <v>-7.0000000000000007E-2</v>
      </c>
      <c r="H13" s="414">
        <v>-1794</v>
      </c>
      <c r="I13" s="425">
        <v>6.49</v>
      </c>
    </row>
    <row r="14" spans="1:9" s="291" customFormat="1" ht="23.1" customHeight="1">
      <c r="A14" s="343">
        <v>724444</v>
      </c>
      <c r="B14" s="345">
        <v>1.87</v>
      </c>
      <c r="C14" s="103" t="s">
        <v>357</v>
      </c>
      <c r="D14" s="412">
        <v>744006</v>
      </c>
      <c r="E14" s="345">
        <v>1.81</v>
      </c>
      <c r="F14" s="412">
        <v>763548</v>
      </c>
      <c r="G14" s="415">
        <v>2</v>
      </c>
      <c r="H14" s="414">
        <v>-19542</v>
      </c>
      <c r="I14" s="425">
        <v>-2.56</v>
      </c>
    </row>
    <row r="15" spans="1:9" s="291" customFormat="1" ht="33" customHeight="1">
      <c r="A15" s="343">
        <v>491584</v>
      </c>
      <c r="B15" s="345">
        <v>1.27</v>
      </c>
      <c r="C15" s="341" t="s">
        <v>358</v>
      </c>
      <c r="D15" s="412">
        <v>444322</v>
      </c>
      <c r="E15" s="345">
        <v>1.08</v>
      </c>
      <c r="F15" s="412">
        <v>444322</v>
      </c>
      <c r="G15" s="345">
        <v>1.1599999999999999</v>
      </c>
      <c r="H15" s="414">
        <v>0</v>
      </c>
      <c r="I15" s="425" t="s">
        <v>765</v>
      </c>
    </row>
    <row r="16" spans="1:9" s="291" customFormat="1" ht="23.1" customHeight="1">
      <c r="A16" s="343">
        <v>209822</v>
      </c>
      <c r="B16" s="345">
        <v>0.54</v>
      </c>
      <c r="C16" s="341" t="s">
        <v>359</v>
      </c>
      <c r="D16" s="412">
        <v>275758</v>
      </c>
      <c r="E16" s="345">
        <v>0.67</v>
      </c>
      <c r="F16" s="412">
        <v>296373</v>
      </c>
      <c r="G16" s="345">
        <v>0.78</v>
      </c>
      <c r="H16" s="414">
        <v>-20615</v>
      </c>
      <c r="I16" s="425">
        <v>-6.96</v>
      </c>
    </row>
    <row r="17" spans="1:11" s="291" customFormat="1" ht="23.1" customHeight="1">
      <c r="A17" s="343">
        <v>23038</v>
      </c>
      <c r="B17" s="345">
        <v>0.06</v>
      </c>
      <c r="C17" s="341" t="s">
        <v>360</v>
      </c>
      <c r="D17" s="412">
        <v>23926</v>
      </c>
      <c r="E17" s="345">
        <v>0.06</v>
      </c>
      <c r="F17" s="412">
        <v>22853</v>
      </c>
      <c r="G17" s="345">
        <v>0.06</v>
      </c>
      <c r="H17" s="414">
        <v>1073</v>
      </c>
      <c r="I17" s="425">
        <v>4.7</v>
      </c>
    </row>
    <row r="18" spans="1:11" s="292" customFormat="1" ht="23.1" customHeight="1">
      <c r="A18" s="343">
        <v>36832649</v>
      </c>
      <c r="B18" s="345">
        <v>95.14</v>
      </c>
      <c r="C18" s="340" t="s">
        <v>361</v>
      </c>
      <c r="D18" s="412">
        <f>39527211-3648</f>
        <v>39523563</v>
      </c>
      <c r="E18" s="415">
        <v>96.19</v>
      </c>
      <c r="F18" s="412">
        <v>36593612</v>
      </c>
      <c r="G18" s="415">
        <v>95.88</v>
      </c>
      <c r="H18" s="414">
        <v>2929951</v>
      </c>
      <c r="I18" s="425">
        <v>8.006728059531266</v>
      </c>
      <c r="J18" s="944"/>
      <c r="K18" s="945"/>
    </row>
    <row r="19" spans="1:11" s="291" customFormat="1" ht="23.1" customHeight="1">
      <c r="A19" s="343">
        <v>3172179</v>
      </c>
      <c r="B19" s="345">
        <v>8.19</v>
      </c>
      <c r="C19" s="103" t="s">
        <v>362</v>
      </c>
      <c r="D19" s="412">
        <f>D20</f>
        <v>3337366</v>
      </c>
      <c r="E19" s="345">
        <v>8.1199999999999992</v>
      </c>
      <c r="F19" s="412">
        <v>3201837</v>
      </c>
      <c r="G19" s="415">
        <v>8.39</v>
      </c>
      <c r="H19" s="414">
        <v>135529</v>
      </c>
      <c r="I19" s="425">
        <v>4.2328513287840703</v>
      </c>
      <c r="J19" s="944"/>
      <c r="K19" s="945"/>
    </row>
    <row r="20" spans="1:11" s="291" customFormat="1" ht="34.15" customHeight="1">
      <c r="A20" s="343">
        <v>3172179</v>
      </c>
      <c r="B20" s="345">
        <v>8.19</v>
      </c>
      <c r="C20" s="341" t="s">
        <v>363</v>
      </c>
      <c r="D20" s="412">
        <f>3341014-3648</f>
        <v>3337366</v>
      </c>
      <c r="E20" s="345">
        <v>8.1199999999999992</v>
      </c>
      <c r="F20" s="412">
        <v>3201837</v>
      </c>
      <c r="G20" s="345">
        <v>8.39</v>
      </c>
      <c r="H20" s="414">
        <v>135529</v>
      </c>
      <c r="I20" s="425">
        <v>4.2328513287840703</v>
      </c>
      <c r="J20" s="944"/>
      <c r="K20" s="945"/>
    </row>
    <row r="21" spans="1:11" s="291" customFormat="1" ht="23.1" customHeight="1">
      <c r="A21" s="343">
        <v>31799642</v>
      </c>
      <c r="B21" s="345">
        <v>82.14</v>
      </c>
      <c r="C21" s="103" t="s">
        <v>364</v>
      </c>
      <c r="D21" s="412">
        <v>34223275</v>
      </c>
      <c r="E21" s="345">
        <v>83.29</v>
      </c>
      <c r="F21" s="412">
        <v>31560630</v>
      </c>
      <c r="G21" s="415">
        <v>82.69</v>
      </c>
      <c r="H21" s="414">
        <v>2662645</v>
      </c>
      <c r="I21" s="425">
        <v>8.44</v>
      </c>
    </row>
    <row r="22" spans="1:11" s="291" customFormat="1" ht="23.1" customHeight="1">
      <c r="A22" s="343">
        <v>16133306</v>
      </c>
      <c r="B22" s="345">
        <v>41.67</v>
      </c>
      <c r="C22" s="341" t="s">
        <v>365</v>
      </c>
      <c r="D22" s="412">
        <v>17465218</v>
      </c>
      <c r="E22" s="345">
        <v>42.51</v>
      </c>
      <c r="F22" s="412">
        <v>15804104</v>
      </c>
      <c r="G22" s="345">
        <v>41.41</v>
      </c>
      <c r="H22" s="414">
        <v>1661114</v>
      </c>
      <c r="I22" s="425">
        <v>10.51</v>
      </c>
    </row>
    <row r="23" spans="1:11" s="291" customFormat="1" ht="23.1" customHeight="1">
      <c r="A23" s="343">
        <v>15345955</v>
      </c>
      <c r="B23" s="345">
        <v>39.64</v>
      </c>
      <c r="C23" s="341" t="s">
        <v>366</v>
      </c>
      <c r="D23" s="412">
        <v>16395278</v>
      </c>
      <c r="E23" s="345">
        <v>39.9</v>
      </c>
      <c r="F23" s="412">
        <v>15423351</v>
      </c>
      <c r="G23" s="345">
        <v>40.409999999999997</v>
      </c>
      <c r="H23" s="414">
        <v>971927</v>
      </c>
      <c r="I23" s="425">
        <v>6.3</v>
      </c>
    </row>
    <row r="24" spans="1:11" s="291" customFormat="1" ht="23.1" customHeight="1">
      <c r="A24" s="343">
        <v>320381</v>
      </c>
      <c r="B24" s="345">
        <v>0.83</v>
      </c>
      <c r="C24" s="341" t="s">
        <v>367</v>
      </c>
      <c r="D24" s="412">
        <v>362779</v>
      </c>
      <c r="E24" s="345">
        <v>0.88</v>
      </c>
      <c r="F24" s="412">
        <v>333175</v>
      </c>
      <c r="G24" s="345">
        <v>0.87</v>
      </c>
      <c r="H24" s="414">
        <v>29604</v>
      </c>
      <c r="I24" s="425">
        <v>8.89</v>
      </c>
    </row>
    <row r="25" spans="1:11" s="291" customFormat="1" ht="23.1" customHeight="1">
      <c r="A25" s="343">
        <v>12945</v>
      </c>
      <c r="B25" s="345">
        <v>0.03</v>
      </c>
      <c r="C25" s="103" t="s">
        <v>368</v>
      </c>
      <c r="D25" s="412">
        <v>13094</v>
      </c>
      <c r="E25" s="345">
        <v>0.03</v>
      </c>
      <c r="F25" s="412">
        <v>11701</v>
      </c>
      <c r="G25" s="345">
        <v>0.03</v>
      </c>
      <c r="H25" s="414">
        <v>1393</v>
      </c>
      <c r="I25" s="425">
        <v>11.9</v>
      </c>
    </row>
    <row r="26" spans="1:11" s="291" customFormat="1" ht="23.1" customHeight="1">
      <c r="A26" s="343">
        <v>12945</v>
      </c>
      <c r="B26" s="345">
        <v>0.03</v>
      </c>
      <c r="C26" s="341" t="s">
        <v>369</v>
      </c>
      <c r="D26" s="412">
        <v>13094</v>
      </c>
      <c r="E26" s="345">
        <v>0.03</v>
      </c>
      <c r="F26" s="412">
        <v>11701</v>
      </c>
      <c r="G26" s="345">
        <v>0.03</v>
      </c>
      <c r="H26" s="414">
        <v>1393</v>
      </c>
      <c r="I26" s="425">
        <v>11.9</v>
      </c>
    </row>
    <row r="27" spans="1:11" s="291" customFormat="1" ht="23.1" customHeight="1">
      <c r="A27" s="343">
        <v>1847883</v>
      </c>
      <c r="B27" s="345">
        <v>4.7699999999999996</v>
      </c>
      <c r="C27" s="103" t="s">
        <v>370</v>
      </c>
      <c r="D27" s="412">
        <v>1949828</v>
      </c>
      <c r="E27" s="345">
        <v>4.75</v>
      </c>
      <c r="F27" s="412">
        <v>1819444</v>
      </c>
      <c r="G27" s="415">
        <v>4.7699999999999996</v>
      </c>
      <c r="H27" s="414">
        <v>130384</v>
      </c>
      <c r="I27" s="425">
        <v>7.17</v>
      </c>
    </row>
    <row r="28" spans="1:11" s="291" customFormat="1" ht="35.450000000000003" customHeight="1">
      <c r="A28" s="343">
        <v>1847883</v>
      </c>
      <c r="B28" s="345">
        <v>4.7699999999999996</v>
      </c>
      <c r="C28" s="341" t="s">
        <v>371</v>
      </c>
      <c r="D28" s="412">
        <v>1949828</v>
      </c>
      <c r="E28" s="345">
        <v>4.75</v>
      </c>
      <c r="F28" s="412">
        <v>1819444</v>
      </c>
      <c r="G28" s="345">
        <v>4.7699999999999996</v>
      </c>
      <c r="H28" s="414">
        <v>130384</v>
      </c>
      <c r="I28" s="425">
        <v>7.17</v>
      </c>
    </row>
    <row r="29" spans="1:11" s="292" customFormat="1" ht="21" customHeight="1">
      <c r="A29" s="343">
        <v>1883308</v>
      </c>
      <c r="B29" s="345">
        <v>4.8600000000000003</v>
      </c>
      <c r="C29" s="410" t="s">
        <v>408</v>
      </c>
      <c r="D29" s="412">
        <f>1560468+3648</f>
        <v>1564116</v>
      </c>
      <c r="E29" s="415">
        <v>3.81</v>
      </c>
      <c r="F29" s="412">
        <v>1572736</v>
      </c>
      <c r="G29" s="415">
        <v>4.12</v>
      </c>
      <c r="H29" s="414">
        <v>-8620</v>
      </c>
      <c r="I29" s="1193">
        <v>-0.54808944412794014</v>
      </c>
      <c r="J29" s="944"/>
      <c r="K29" s="945"/>
    </row>
    <row r="30" spans="1:11" s="292" customFormat="1" ht="23.1" customHeight="1">
      <c r="A30" s="343">
        <v>1822649</v>
      </c>
      <c r="B30" s="345">
        <v>4.71</v>
      </c>
      <c r="C30" s="340" t="s">
        <v>372</v>
      </c>
      <c r="D30" s="412">
        <v>1652396</v>
      </c>
      <c r="E30" s="415">
        <v>4.0199999999999996</v>
      </c>
      <c r="F30" s="412">
        <v>1516234</v>
      </c>
      <c r="G30" s="415">
        <v>3.97</v>
      </c>
      <c r="H30" s="414">
        <v>136162</v>
      </c>
      <c r="I30" s="425">
        <v>8.98</v>
      </c>
    </row>
    <row r="31" spans="1:11" s="291" customFormat="1" ht="23.1" customHeight="1">
      <c r="A31" s="343">
        <v>382523</v>
      </c>
      <c r="B31" s="345">
        <v>0.99</v>
      </c>
      <c r="C31" s="103" t="s">
        <v>373</v>
      </c>
      <c r="D31" s="412">
        <v>381245</v>
      </c>
      <c r="E31" s="345">
        <v>0.93</v>
      </c>
      <c r="F31" s="412">
        <v>358457</v>
      </c>
      <c r="G31" s="415">
        <v>0.94</v>
      </c>
      <c r="H31" s="414">
        <v>22788</v>
      </c>
      <c r="I31" s="425">
        <v>6.36</v>
      </c>
    </row>
    <row r="32" spans="1:11" s="291" customFormat="1" ht="23.1" customHeight="1">
      <c r="A32" s="343">
        <v>382475</v>
      </c>
      <c r="B32" s="345">
        <v>0.99</v>
      </c>
      <c r="C32" s="341" t="s">
        <v>374</v>
      </c>
      <c r="D32" s="412">
        <v>381245</v>
      </c>
      <c r="E32" s="345">
        <v>0.93</v>
      </c>
      <c r="F32" s="412">
        <v>358457</v>
      </c>
      <c r="G32" s="345">
        <v>0.94</v>
      </c>
      <c r="H32" s="414">
        <v>22788</v>
      </c>
      <c r="I32" s="425">
        <v>6.36</v>
      </c>
    </row>
    <row r="33" spans="1:12" s="291" customFormat="1" ht="23.1" customHeight="1">
      <c r="A33" s="343">
        <v>48</v>
      </c>
      <c r="B33" s="345">
        <v>0</v>
      </c>
      <c r="C33" s="77" t="s">
        <v>518</v>
      </c>
      <c r="D33" s="412">
        <v>0</v>
      </c>
      <c r="E33" s="345" t="s">
        <v>765</v>
      </c>
      <c r="F33" s="412">
        <v>0</v>
      </c>
      <c r="G33" s="345" t="s">
        <v>765</v>
      </c>
      <c r="H33" s="414">
        <v>0</v>
      </c>
      <c r="I33" s="425" t="s">
        <v>765</v>
      </c>
    </row>
    <row r="34" spans="1:12" s="291" customFormat="1" ht="22.9" customHeight="1">
      <c r="A34" s="343">
        <v>1440126</v>
      </c>
      <c r="B34" s="345">
        <v>3.72</v>
      </c>
      <c r="C34" s="103" t="s">
        <v>375</v>
      </c>
      <c r="D34" s="412">
        <v>1271151</v>
      </c>
      <c r="E34" s="415">
        <v>3.09</v>
      </c>
      <c r="F34" s="412">
        <v>1157777</v>
      </c>
      <c r="G34" s="415">
        <v>3.03</v>
      </c>
      <c r="H34" s="414">
        <v>113374</v>
      </c>
      <c r="I34" s="425">
        <v>9.7899999999999991</v>
      </c>
    </row>
    <row r="35" spans="1:12" s="291" customFormat="1" ht="34.9" customHeight="1">
      <c r="A35" s="343">
        <v>407020</v>
      </c>
      <c r="B35" s="345">
        <v>1.05</v>
      </c>
      <c r="C35" s="341" t="s">
        <v>376</v>
      </c>
      <c r="D35" s="412">
        <v>407843</v>
      </c>
      <c r="E35" s="345">
        <v>0.99</v>
      </c>
      <c r="F35" s="412">
        <v>393984</v>
      </c>
      <c r="G35" s="345">
        <v>1.03</v>
      </c>
      <c r="H35" s="414">
        <v>13859</v>
      </c>
      <c r="I35" s="425">
        <v>3.52</v>
      </c>
    </row>
    <row r="36" spans="1:12" s="291" customFormat="1" ht="22.15" customHeight="1">
      <c r="A36" s="344">
        <v>55154</v>
      </c>
      <c r="B36" s="346">
        <v>0.14000000000000001</v>
      </c>
      <c r="C36" s="342" t="s">
        <v>437</v>
      </c>
      <c r="D36" s="648">
        <v>23814</v>
      </c>
      <c r="E36" s="346">
        <v>0.06</v>
      </c>
      <c r="F36" s="648">
        <v>23569</v>
      </c>
      <c r="G36" s="346">
        <v>0.06</v>
      </c>
      <c r="H36" s="429">
        <v>245</v>
      </c>
      <c r="I36" s="430">
        <v>1.04</v>
      </c>
    </row>
    <row r="37" spans="1:12" s="291" customFormat="1" ht="22.5" customHeight="1">
      <c r="A37" s="343">
        <v>268647</v>
      </c>
      <c r="B37" s="345">
        <v>0.69</v>
      </c>
      <c r="C37" s="341" t="s">
        <v>438</v>
      </c>
      <c r="D37" s="412">
        <v>258839</v>
      </c>
      <c r="E37" s="417">
        <v>0.63</v>
      </c>
      <c r="F37" s="412">
        <v>237077</v>
      </c>
      <c r="G37" s="426">
        <v>0.62</v>
      </c>
      <c r="H37" s="414">
        <v>21762</v>
      </c>
      <c r="I37" s="427">
        <v>9.18</v>
      </c>
    </row>
    <row r="38" spans="1:12" s="291" customFormat="1" ht="22.5" customHeight="1">
      <c r="A38" s="343">
        <v>4</v>
      </c>
      <c r="B38" s="345">
        <v>0</v>
      </c>
      <c r="C38" s="341" t="s">
        <v>377</v>
      </c>
      <c r="D38" s="412">
        <v>0</v>
      </c>
      <c r="E38" s="418" t="s">
        <v>765</v>
      </c>
      <c r="F38" s="412">
        <v>0</v>
      </c>
      <c r="G38" s="418" t="s">
        <v>765</v>
      </c>
      <c r="H38" s="414">
        <v>0</v>
      </c>
      <c r="I38" s="428" t="s">
        <v>765</v>
      </c>
    </row>
    <row r="39" spans="1:12" s="291" customFormat="1" ht="23.1" customHeight="1">
      <c r="A39" s="343">
        <v>709301</v>
      </c>
      <c r="B39" s="345">
        <v>1.83</v>
      </c>
      <c r="C39" s="341" t="s">
        <v>378</v>
      </c>
      <c r="D39" s="412">
        <v>580655</v>
      </c>
      <c r="E39" s="345">
        <v>1.41</v>
      </c>
      <c r="F39" s="412">
        <v>503147</v>
      </c>
      <c r="G39" s="345">
        <v>1.32</v>
      </c>
      <c r="H39" s="414">
        <v>77508</v>
      </c>
      <c r="I39" s="425">
        <v>15.4</v>
      </c>
    </row>
    <row r="40" spans="1:12" s="292" customFormat="1" ht="23.1" customHeight="1">
      <c r="A40" s="343">
        <v>405146</v>
      </c>
      <c r="B40" s="345">
        <v>1.05</v>
      </c>
      <c r="C40" s="340" t="s">
        <v>379</v>
      </c>
      <c r="D40" s="412">
        <f>D41+D43</f>
        <v>355528</v>
      </c>
      <c r="E40" s="415">
        <v>0.87</v>
      </c>
      <c r="F40" s="412">
        <v>348004</v>
      </c>
      <c r="G40" s="415">
        <v>0.91</v>
      </c>
      <c r="H40" s="412">
        <v>7524</v>
      </c>
      <c r="I40" s="425">
        <v>2.1620441144354663</v>
      </c>
      <c r="J40" s="944"/>
      <c r="K40" s="945"/>
    </row>
    <row r="41" spans="1:12" s="291" customFormat="1" ht="23.1" customHeight="1">
      <c r="A41" s="343">
        <v>2</v>
      </c>
      <c r="B41" s="345">
        <v>0</v>
      </c>
      <c r="C41" s="103" t="s">
        <v>380</v>
      </c>
      <c r="D41" s="412">
        <v>0</v>
      </c>
      <c r="E41" s="417" t="s">
        <v>765</v>
      </c>
      <c r="F41" s="412">
        <v>0</v>
      </c>
      <c r="G41" s="417" t="s">
        <v>765</v>
      </c>
      <c r="H41" s="414">
        <v>0</v>
      </c>
      <c r="I41" s="425" t="s">
        <v>765</v>
      </c>
    </row>
    <row r="42" spans="1:12" s="291" customFormat="1" ht="23.1" customHeight="1">
      <c r="A42" s="343">
        <v>2</v>
      </c>
      <c r="B42" s="345">
        <v>0</v>
      </c>
      <c r="C42" s="341" t="s">
        <v>381</v>
      </c>
      <c r="D42" s="412">
        <v>0</v>
      </c>
      <c r="E42" s="417" t="s">
        <v>765</v>
      </c>
      <c r="F42" s="412">
        <v>0</v>
      </c>
      <c r="G42" s="417" t="s">
        <v>765</v>
      </c>
      <c r="H42" s="414">
        <v>0</v>
      </c>
      <c r="I42" s="425" t="s">
        <v>765</v>
      </c>
      <c r="J42" s="944"/>
      <c r="K42" s="944"/>
    </row>
    <row r="43" spans="1:12" s="291" customFormat="1" ht="22.9" customHeight="1">
      <c r="A43" s="343">
        <v>405144</v>
      </c>
      <c r="B43" s="345">
        <v>1.05</v>
      </c>
      <c r="C43" s="103" t="s">
        <v>382</v>
      </c>
      <c r="D43" s="412">
        <f>D44</f>
        <v>355528</v>
      </c>
      <c r="E43" s="417">
        <v>0.87</v>
      </c>
      <c r="F43" s="412">
        <v>348004</v>
      </c>
      <c r="G43" s="417">
        <v>0.91</v>
      </c>
      <c r="H43" s="412">
        <v>7524</v>
      </c>
      <c r="I43" s="425">
        <v>2.1620441144354663</v>
      </c>
      <c r="J43" s="944"/>
      <c r="K43" s="945"/>
      <c r="L43" s="292"/>
    </row>
    <row r="44" spans="1:12" s="291" customFormat="1" ht="16.5">
      <c r="A44" s="343">
        <v>405144</v>
      </c>
      <c r="B44" s="345">
        <v>1.05</v>
      </c>
      <c r="C44" s="77" t="s">
        <v>544</v>
      </c>
      <c r="D44" s="412">
        <f>355982-454</f>
        <v>355528</v>
      </c>
      <c r="E44" s="415">
        <v>0.87</v>
      </c>
      <c r="F44" s="412">
        <v>348004</v>
      </c>
      <c r="G44" s="415">
        <v>0.91</v>
      </c>
      <c r="H44" s="414">
        <v>7524</v>
      </c>
      <c r="I44" s="425">
        <v>2.1620441144354663</v>
      </c>
      <c r="J44" s="944"/>
      <c r="K44" s="945"/>
      <c r="L44" s="292"/>
    </row>
    <row r="45" spans="1:12" s="292" customFormat="1" ht="22.5" customHeight="1">
      <c r="A45" s="343">
        <v>1417503</v>
      </c>
      <c r="B45" s="345">
        <v>3.66</v>
      </c>
      <c r="C45" s="410" t="s">
        <v>409</v>
      </c>
      <c r="D45" s="412">
        <f>1296414+454</f>
        <v>1296868</v>
      </c>
      <c r="E45" s="415">
        <v>3.16</v>
      </c>
      <c r="F45" s="412">
        <v>1168230</v>
      </c>
      <c r="G45" s="415">
        <v>3.06</v>
      </c>
      <c r="H45" s="414">
        <v>128638</v>
      </c>
      <c r="I45" s="425">
        <v>11.011359064567765</v>
      </c>
      <c r="J45" s="944"/>
      <c r="K45" s="945"/>
    </row>
    <row r="46" spans="1:12" s="292" customFormat="1" ht="17.25">
      <c r="A46" s="343">
        <v>3300811</v>
      </c>
      <c r="B46" s="345">
        <v>8.5299999999999994</v>
      </c>
      <c r="C46" s="410" t="s">
        <v>410</v>
      </c>
      <c r="D46" s="412">
        <f>2856882+4102</f>
        <v>2860984</v>
      </c>
      <c r="E46" s="415">
        <v>6.96</v>
      </c>
      <c r="F46" s="412">
        <v>2740966</v>
      </c>
      <c r="G46" s="415">
        <v>7.18</v>
      </c>
      <c r="H46" s="414">
        <v>120018</v>
      </c>
      <c r="I46" s="425">
        <v>4.3786752553661739</v>
      </c>
      <c r="J46" s="944"/>
      <c r="K46" s="945"/>
    </row>
    <row r="47" spans="1:12" s="298" customFormat="1">
      <c r="A47" s="293"/>
      <c r="B47" s="294"/>
      <c r="C47" s="295"/>
      <c r="D47" s="632"/>
      <c r="E47" s="294"/>
      <c r="F47" s="296"/>
      <c r="G47" s="294"/>
      <c r="H47" s="296"/>
      <c r="I47" s="297"/>
    </row>
    <row r="48" spans="1:12" s="298" customFormat="1">
      <c r="A48" s="293"/>
      <c r="B48" s="294"/>
      <c r="C48" s="295"/>
      <c r="D48" s="632"/>
      <c r="E48" s="294"/>
      <c r="F48" s="296"/>
      <c r="G48" s="294"/>
      <c r="H48" s="296"/>
      <c r="I48" s="297"/>
    </row>
    <row r="49" spans="1:9" s="298" customFormat="1" ht="101.25" customHeight="1">
      <c r="A49" s="293"/>
      <c r="B49" s="294"/>
      <c r="C49" s="295"/>
      <c r="D49" s="632"/>
      <c r="E49" s="294"/>
      <c r="F49" s="296"/>
      <c r="G49" s="294"/>
      <c r="H49" s="296"/>
      <c r="I49" s="297"/>
    </row>
    <row r="50" spans="1:9" s="298" customFormat="1" ht="84" customHeight="1">
      <c r="A50" s="293"/>
      <c r="B50" s="294"/>
      <c r="C50" s="295"/>
      <c r="D50" s="632"/>
      <c r="E50" s="294"/>
      <c r="F50" s="296"/>
      <c r="G50" s="294"/>
      <c r="H50" s="296"/>
      <c r="I50" s="297"/>
    </row>
    <row r="51" spans="1:9" s="298" customFormat="1" ht="90" customHeight="1">
      <c r="A51" s="293"/>
      <c r="B51" s="294"/>
      <c r="C51" s="295"/>
      <c r="D51" s="632"/>
      <c r="E51" s="294"/>
      <c r="F51" s="296"/>
      <c r="G51" s="294"/>
      <c r="H51" s="296"/>
      <c r="I51" s="297"/>
    </row>
    <row r="52" spans="1:9" ht="57.6" customHeight="1" thickBot="1">
      <c r="A52" s="299"/>
      <c r="B52" s="300"/>
      <c r="C52" s="301"/>
      <c r="D52" s="633"/>
      <c r="E52" s="300"/>
      <c r="F52" s="302"/>
      <c r="G52" s="300"/>
      <c r="H52" s="302"/>
      <c r="I52" s="303"/>
    </row>
    <row r="53" spans="1:9" ht="67.900000000000006" customHeight="1">
      <c r="A53" s="955" t="s">
        <v>682</v>
      </c>
      <c r="B53" s="956"/>
      <c r="C53" s="956"/>
      <c r="D53" s="956"/>
      <c r="E53" s="956"/>
      <c r="F53" s="956"/>
      <c r="G53" s="956"/>
      <c r="H53" s="956"/>
      <c r="I53" s="956"/>
    </row>
    <row r="54" spans="1:9">
      <c r="C54" s="304" t="s">
        <v>316</v>
      </c>
    </row>
    <row r="55" spans="1:9" ht="16.5">
      <c r="C55" s="393" t="s">
        <v>439</v>
      </c>
      <c r="D55" s="304">
        <v>41187679</v>
      </c>
      <c r="E55" s="304"/>
      <c r="F55" s="304">
        <v>38166348</v>
      </c>
    </row>
    <row r="56" spans="1:9" ht="16.5">
      <c r="C56" s="393" t="s">
        <v>440</v>
      </c>
      <c r="D56" s="304">
        <v>39627698</v>
      </c>
      <c r="E56" s="304"/>
      <c r="F56" s="304">
        <v>36593612</v>
      </c>
    </row>
    <row r="57" spans="1:9" ht="16.5">
      <c r="C57" s="393" t="s">
        <v>441</v>
      </c>
      <c r="D57" s="304">
        <v>1652396</v>
      </c>
      <c r="E57" s="304"/>
      <c r="F57" s="304">
        <v>1516234</v>
      </c>
    </row>
    <row r="58" spans="1:9" ht="16.5">
      <c r="C58" s="393" t="s">
        <v>442</v>
      </c>
      <c r="D58" s="304">
        <v>355982</v>
      </c>
      <c r="E58" s="304"/>
      <c r="F58" s="304">
        <v>348004</v>
      </c>
    </row>
    <row r="59" spans="1:9" s="305" customFormat="1" ht="16.5">
      <c r="C59" s="393" t="s">
        <v>443</v>
      </c>
      <c r="D59" s="304">
        <v>2856395</v>
      </c>
      <c r="E59" s="304"/>
      <c r="F59" s="304">
        <v>2740966</v>
      </c>
    </row>
    <row r="60" spans="1:9" s="305" customFormat="1">
      <c r="C60" s="393"/>
      <c r="D60" s="304">
        <v>100000</v>
      </c>
      <c r="E60" s="282"/>
      <c r="F60" s="304">
        <v>0</v>
      </c>
    </row>
    <row r="61" spans="1:9" s="305" customFormat="1">
      <c r="C61" s="393"/>
      <c r="D61" s="304">
        <v>100487</v>
      </c>
      <c r="E61" s="282"/>
      <c r="F61" s="304">
        <v>0</v>
      </c>
    </row>
    <row r="62" spans="1:9" s="305" customFormat="1">
      <c r="C62" s="393"/>
      <c r="D62" s="304">
        <v>0</v>
      </c>
      <c r="E62" s="282"/>
      <c r="F62" s="304">
        <v>0</v>
      </c>
    </row>
    <row r="63" spans="1:9" s="305" customFormat="1">
      <c r="C63" s="393"/>
      <c r="D63" s="304">
        <v>0</v>
      </c>
      <c r="E63" s="282"/>
      <c r="F63" s="304">
        <v>0</v>
      </c>
    </row>
    <row r="64" spans="1:9">
      <c r="C64" s="241"/>
      <c r="D64" s="306">
        <v>-487</v>
      </c>
      <c r="F64" s="306">
        <v>0</v>
      </c>
    </row>
    <row r="65" spans="3:3">
      <c r="C65" s="241"/>
    </row>
    <row r="66" spans="3:3">
      <c r="C66" s="241"/>
    </row>
    <row r="67" spans="3:3">
      <c r="C67" s="241"/>
    </row>
    <row r="68" spans="3:3">
      <c r="C68" s="241"/>
    </row>
    <row r="69" spans="3:3">
      <c r="C69" s="241"/>
    </row>
    <row r="70" spans="3:3">
      <c r="C70" s="241"/>
    </row>
    <row r="71" spans="3:3">
      <c r="C71" s="241"/>
    </row>
    <row r="72" spans="3:3">
      <c r="C72" s="241"/>
    </row>
    <row r="73" spans="3:3">
      <c r="C73" s="241"/>
    </row>
    <row r="74" spans="3:3">
      <c r="C74" s="241"/>
    </row>
    <row r="75" spans="3:3">
      <c r="C75" s="241"/>
    </row>
    <row r="76" spans="3:3">
      <c r="C76" s="241"/>
    </row>
    <row r="77" spans="3:3">
      <c r="C77" s="241"/>
    </row>
    <row r="78" spans="3:3">
      <c r="C78" s="241"/>
    </row>
  </sheetData>
  <mergeCells count="6">
    <mergeCell ref="A53:I53"/>
    <mergeCell ref="C5:C6"/>
    <mergeCell ref="D5:E5"/>
    <mergeCell ref="A5:B5"/>
    <mergeCell ref="F5:G5"/>
    <mergeCell ref="H5:I5"/>
  </mergeCells>
  <phoneticPr fontId="14" type="noConversion"/>
  <printOptions horizontalCentered="1"/>
  <pageMargins left="0.39370078740157483" right="0.39370078740157483" top="0.70866141732283472" bottom="0.70866141732283472" header="0.51181102362204722" footer="0.39370078740157483"/>
  <pageSetup paperSize="9" scale="86" firstPageNumber="19" fitToHeight="0" orientation="portrait" blackAndWhite="1" useFirstPageNumber="1" r:id="rId1"/>
  <headerFooter alignWithMargins="0">
    <oddFooter>&amp;C&amp;"標楷體,標準"&amp;14&amp;P</oddFooter>
  </headerFooter>
  <rowBreaks count="1" manualBreakCount="1">
    <brk id="36" max="25"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G330"/>
  <sheetViews>
    <sheetView view="pageBreakPreview" zoomScale="75" zoomScaleNormal="75" zoomScaleSheetLayoutView="75" workbookViewId="0">
      <selection activeCell="C28" sqref="C28"/>
    </sheetView>
  </sheetViews>
  <sheetFormatPr defaultColWidth="9" defaultRowHeight="16.5"/>
  <cols>
    <col min="1" max="1" width="22.5" style="198" customWidth="1"/>
    <col min="2" max="3" width="12.625" style="198" customWidth="1"/>
    <col min="4" max="4" width="8.75" style="198" customWidth="1"/>
    <col min="5" max="5" width="9.25" style="198" customWidth="1"/>
    <col min="6" max="6" width="10.75" style="198" customWidth="1"/>
    <col min="7" max="7" width="10.5" style="198" customWidth="1"/>
    <col min="8" max="16384" width="9" style="198"/>
  </cols>
  <sheetData>
    <row r="1" spans="1:7" s="188" customFormat="1" ht="19.5">
      <c r="A1" s="253"/>
      <c r="B1" s="253"/>
      <c r="C1" s="253"/>
      <c r="D1" s="253"/>
      <c r="E1" s="253"/>
      <c r="F1" s="253"/>
      <c r="G1" s="253"/>
    </row>
    <row r="2" spans="1:7" s="188" customFormat="1" ht="21">
      <c r="A2" s="254" t="s">
        <v>313</v>
      </c>
      <c r="B2" s="253"/>
      <c r="C2" s="253"/>
      <c r="D2" s="253"/>
      <c r="E2" s="253"/>
      <c r="F2" s="253"/>
      <c r="G2" s="253"/>
    </row>
    <row r="3" spans="1:7" s="188" customFormat="1" ht="25.5">
      <c r="A3" s="255" t="s">
        <v>271</v>
      </c>
      <c r="B3" s="255"/>
      <c r="C3" s="255"/>
      <c r="D3" s="255"/>
      <c r="E3" s="255"/>
      <c r="F3" s="255"/>
      <c r="G3" s="255"/>
    </row>
    <row r="4" spans="1:7" s="188" customFormat="1" ht="19.149999999999999" customHeight="1" thickBot="1">
      <c r="A4" s="189" t="s">
        <v>669</v>
      </c>
      <c r="B4" s="189"/>
      <c r="C4" s="189"/>
      <c r="D4" s="206"/>
      <c r="E4" s="206"/>
      <c r="F4" s="206"/>
      <c r="G4" s="256" t="s">
        <v>64</v>
      </c>
    </row>
    <row r="5" spans="1:7" s="257" customFormat="1" ht="16.899999999999999" customHeight="1">
      <c r="A5" s="1060" t="s">
        <v>87</v>
      </c>
      <c r="B5" s="1057" t="s">
        <v>268</v>
      </c>
      <c r="C5" s="1058"/>
      <c r="D5" s="1059"/>
      <c r="E5" s="1062" t="s">
        <v>564</v>
      </c>
      <c r="F5" s="1066" t="s">
        <v>565</v>
      </c>
      <c r="G5" s="1064" t="s">
        <v>272</v>
      </c>
    </row>
    <row r="6" spans="1:7" s="257" customFormat="1" ht="36" customHeight="1">
      <c r="A6" s="1061"/>
      <c r="B6" s="258" t="s">
        <v>398</v>
      </c>
      <c r="C6" s="258" t="s">
        <v>397</v>
      </c>
      <c r="D6" s="441" t="s">
        <v>269</v>
      </c>
      <c r="E6" s="1063"/>
      <c r="F6" s="1067"/>
      <c r="G6" s="1065"/>
    </row>
    <row r="7" spans="1:7" s="257" customFormat="1" ht="20.45" customHeight="1">
      <c r="A7" s="451" t="s">
        <v>414</v>
      </c>
      <c r="B7" s="364">
        <v>532082</v>
      </c>
      <c r="C7" s="364">
        <v>532082</v>
      </c>
      <c r="D7" s="364">
        <v>0</v>
      </c>
      <c r="E7" s="364">
        <v>0</v>
      </c>
      <c r="F7" s="364">
        <v>0</v>
      </c>
      <c r="G7" s="365">
        <v>0</v>
      </c>
    </row>
    <row r="8" spans="1:7" ht="20.45" customHeight="1">
      <c r="A8" s="452" t="s">
        <v>123</v>
      </c>
      <c r="B8" s="364">
        <v>36289</v>
      </c>
      <c r="C8" s="364">
        <v>36289</v>
      </c>
      <c r="D8" s="364">
        <v>0</v>
      </c>
      <c r="E8" s="364">
        <v>0</v>
      </c>
      <c r="F8" s="364">
        <v>0</v>
      </c>
      <c r="G8" s="366">
        <v>0</v>
      </c>
    </row>
    <row r="9" spans="1:7" s="194" customFormat="1" ht="20.45" customHeight="1">
      <c r="A9" s="452" t="s">
        <v>124</v>
      </c>
      <c r="B9" s="364">
        <v>462900</v>
      </c>
      <c r="C9" s="364">
        <v>462900</v>
      </c>
      <c r="D9" s="364">
        <v>0</v>
      </c>
      <c r="E9" s="367">
        <v>0</v>
      </c>
      <c r="F9" s="367">
        <v>0</v>
      </c>
      <c r="G9" s="366">
        <v>0</v>
      </c>
    </row>
    <row r="10" spans="1:7" ht="20.45" customHeight="1">
      <c r="A10" s="452" t="s">
        <v>125</v>
      </c>
      <c r="B10" s="364">
        <v>3040</v>
      </c>
      <c r="C10" s="364">
        <v>3040</v>
      </c>
      <c r="D10" s="364">
        <v>0</v>
      </c>
      <c r="E10" s="364">
        <v>0</v>
      </c>
      <c r="F10" s="364">
        <v>0</v>
      </c>
      <c r="G10" s="366">
        <v>0</v>
      </c>
    </row>
    <row r="11" spans="1:7" ht="20.45" customHeight="1">
      <c r="A11" s="452" t="s">
        <v>126</v>
      </c>
      <c r="B11" s="364">
        <v>29853</v>
      </c>
      <c r="C11" s="364">
        <v>29853</v>
      </c>
      <c r="D11" s="364">
        <v>0</v>
      </c>
      <c r="E11" s="364">
        <v>0</v>
      </c>
      <c r="F11" s="364">
        <v>0</v>
      </c>
      <c r="G11" s="366">
        <v>0</v>
      </c>
    </row>
    <row r="12" spans="1:7">
      <c r="A12" s="368"/>
      <c r="B12" s="364"/>
      <c r="C12" s="364"/>
      <c r="D12" s="364"/>
      <c r="E12" s="369"/>
      <c r="F12" s="370"/>
      <c r="G12" s="371"/>
    </row>
    <row r="13" spans="1:7">
      <c r="A13" s="368"/>
      <c r="B13" s="369"/>
      <c r="C13" s="369"/>
      <c r="D13" s="369"/>
      <c r="E13" s="369"/>
      <c r="F13" s="370"/>
      <c r="G13" s="371"/>
    </row>
    <row r="14" spans="1:7">
      <c r="A14" s="368"/>
      <c r="B14" s="372"/>
      <c r="C14" s="372"/>
      <c r="D14" s="372"/>
      <c r="E14" s="372"/>
      <c r="F14" s="373"/>
      <c r="G14" s="374"/>
    </row>
    <row r="15" spans="1:7">
      <c r="A15" s="375"/>
      <c r="B15" s="372"/>
      <c r="C15" s="372"/>
      <c r="D15" s="372"/>
      <c r="E15" s="372"/>
      <c r="F15" s="373"/>
      <c r="G15" s="374"/>
    </row>
    <row r="16" spans="1:7">
      <c r="A16" s="375"/>
      <c r="B16" s="372"/>
      <c r="C16" s="372"/>
      <c r="D16" s="372"/>
      <c r="E16" s="372"/>
      <c r="F16" s="373"/>
      <c r="G16" s="374"/>
    </row>
    <row r="17" spans="1:7">
      <c r="A17" s="375"/>
      <c r="B17" s="372"/>
      <c r="C17" s="372"/>
      <c r="D17" s="372"/>
      <c r="E17" s="372"/>
      <c r="F17" s="373"/>
      <c r="G17" s="374"/>
    </row>
    <row r="18" spans="1:7">
      <c r="A18" s="375"/>
      <c r="B18" s="372"/>
      <c r="C18" s="372"/>
      <c r="D18" s="372"/>
      <c r="E18" s="372"/>
      <c r="F18" s="373"/>
      <c r="G18" s="374"/>
    </row>
    <row r="19" spans="1:7">
      <c r="A19" s="375"/>
      <c r="B19" s="372"/>
      <c r="C19" s="372"/>
      <c r="D19" s="372"/>
      <c r="E19" s="372"/>
      <c r="F19" s="373"/>
      <c r="G19" s="374"/>
    </row>
    <row r="20" spans="1:7">
      <c r="A20" s="375"/>
      <c r="B20" s="372"/>
      <c r="C20" s="372"/>
      <c r="D20" s="372"/>
      <c r="E20" s="372"/>
      <c r="F20" s="373"/>
      <c r="G20" s="374"/>
    </row>
    <row r="21" spans="1:7">
      <c r="A21" s="375"/>
      <c r="B21" s="372"/>
      <c r="C21" s="372"/>
      <c r="D21" s="372"/>
      <c r="E21" s="372"/>
      <c r="F21" s="373"/>
      <c r="G21" s="374"/>
    </row>
    <row r="22" spans="1:7">
      <c r="A22" s="375"/>
      <c r="B22" s="372"/>
      <c r="C22" s="372"/>
      <c r="D22" s="372"/>
      <c r="E22" s="372"/>
      <c r="F22" s="373"/>
      <c r="G22" s="374"/>
    </row>
    <row r="23" spans="1:7">
      <c r="A23" s="375"/>
      <c r="B23" s="372"/>
      <c r="C23" s="372"/>
      <c r="D23" s="372"/>
      <c r="E23" s="372"/>
      <c r="F23" s="373"/>
      <c r="G23" s="374"/>
    </row>
    <row r="24" spans="1:7">
      <c r="A24" s="375"/>
      <c r="B24" s="372"/>
      <c r="C24" s="372"/>
      <c r="D24" s="372"/>
      <c r="E24" s="372"/>
      <c r="F24" s="373"/>
      <c r="G24" s="374"/>
    </row>
    <row r="25" spans="1:7">
      <c r="A25" s="375"/>
      <c r="B25" s="372"/>
      <c r="C25" s="372"/>
      <c r="D25" s="372"/>
      <c r="E25" s="372"/>
      <c r="F25" s="373"/>
      <c r="G25" s="374"/>
    </row>
    <row r="26" spans="1:7">
      <c r="A26" s="375"/>
      <c r="B26" s="372"/>
      <c r="C26" s="372"/>
      <c r="D26" s="372"/>
      <c r="E26" s="372"/>
      <c r="F26" s="373"/>
      <c r="G26" s="374"/>
    </row>
    <row r="27" spans="1:7">
      <c r="A27" s="375"/>
      <c r="B27" s="372"/>
      <c r="C27" s="372"/>
      <c r="D27" s="372"/>
      <c r="E27" s="372"/>
      <c r="F27" s="373"/>
      <c r="G27" s="374"/>
    </row>
    <row r="28" spans="1:7">
      <c r="A28" s="375"/>
      <c r="B28" s="372"/>
      <c r="C28" s="372"/>
      <c r="D28" s="372"/>
      <c r="E28" s="372"/>
      <c r="F28" s="373"/>
      <c r="G28" s="374"/>
    </row>
    <row r="29" spans="1:7">
      <c r="A29" s="375"/>
      <c r="B29" s="372"/>
      <c r="C29" s="372"/>
      <c r="D29" s="372"/>
      <c r="E29" s="372"/>
      <c r="F29" s="373"/>
      <c r="G29" s="374"/>
    </row>
    <row r="30" spans="1:7">
      <c r="A30" s="375"/>
      <c r="B30" s="372"/>
      <c r="C30" s="372"/>
      <c r="D30" s="372"/>
      <c r="E30" s="372"/>
      <c r="F30" s="373"/>
      <c r="G30" s="374"/>
    </row>
    <row r="31" spans="1:7">
      <c r="A31" s="375"/>
      <c r="B31" s="372"/>
      <c r="C31" s="372"/>
      <c r="D31" s="372"/>
      <c r="E31" s="372"/>
      <c r="F31" s="373"/>
      <c r="G31" s="374"/>
    </row>
    <row r="32" spans="1:7">
      <c r="A32" s="375"/>
      <c r="B32" s="372"/>
      <c r="C32" s="372"/>
      <c r="D32" s="372"/>
      <c r="E32" s="372"/>
      <c r="F32" s="373"/>
      <c r="G32" s="374"/>
    </row>
    <row r="33" spans="1:7">
      <c r="A33" s="375"/>
      <c r="B33" s="372"/>
      <c r="C33" s="372"/>
      <c r="D33" s="372"/>
      <c r="E33" s="372"/>
      <c r="F33" s="373"/>
      <c r="G33" s="374"/>
    </row>
    <row r="34" spans="1:7" ht="34.5" customHeight="1">
      <c r="A34" s="375"/>
      <c r="B34" s="372"/>
      <c r="C34" s="372"/>
      <c r="D34" s="372"/>
      <c r="E34" s="372"/>
      <c r="F34" s="373"/>
      <c r="G34" s="374"/>
    </row>
    <row r="35" spans="1:7" ht="30.75" customHeight="1">
      <c r="A35" s="375"/>
      <c r="B35" s="372"/>
      <c r="C35" s="372"/>
      <c r="D35" s="372"/>
      <c r="E35" s="372"/>
      <c r="F35" s="373"/>
      <c r="G35" s="374"/>
    </row>
    <row r="36" spans="1:7" ht="31.5" customHeight="1">
      <c r="A36" s="375"/>
      <c r="B36" s="372"/>
      <c r="C36" s="372"/>
      <c r="D36" s="372"/>
      <c r="E36" s="372"/>
      <c r="F36" s="373"/>
      <c r="G36" s="374"/>
    </row>
    <row r="37" spans="1:7" ht="27.6" customHeight="1">
      <c r="A37" s="375"/>
      <c r="B37" s="372"/>
      <c r="C37" s="372"/>
      <c r="D37" s="372"/>
      <c r="E37" s="372"/>
      <c r="F37" s="373"/>
      <c r="G37" s="374"/>
    </row>
    <row r="38" spans="1:7" s="259" customFormat="1" ht="31.5" customHeight="1" thickBot="1">
      <c r="A38" s="453" t="s">
        <v>418</v>
      </c>
      <c r="B38" s="454">
        <v>532082</v>
      </c>
      <c r="C38" s="454">
        <v>532082</v>
      </c>
      <c r="D38" s="454">
        <v>0</v>
      </c>
      <c r="E38" s="455">
        <v>0</v>
      </c>
      <c r="F38" s="454">
        <v>0</v>
      </c>
      <c r="G38" s="456">
        <v>0</v>
      </c>
    </row>
    <row r="39" spans="1:7" ht="24.75" customHeight="1">
      <c r="A39" s="1055" t="s">
        <v>663</v>
      </c>
      <c r="B39" s="1056"/>
      <c r="C39" s="1056"/>
      <c r="D39" s="1056"/>
      <c r="E39" s="1056"/>
      <c r="F39" s="1056"/>
      <c r="G39" s="1056"/>
    </row>
    <row r="40" spans="1:7">
      <c r="A40" s="188"/>
    </row>
    <row r="41" spans="1:7">
      <c r="A41" s="188"/>
    </row>
    <row r="42" spans="1:7">
      <c r="A42" s="188"/>
    </row>
    <row r="43" spans="1:7">
      <c r="A43" s="188"/>
    </row>
    <row r="44" spans="1:7">
      <c r="A44" s="188"/>
    </row>
    <row r="45" spans="1:7">
      <c r="A45" s="188"/>
    </row>
    <row r="46" spans="1:7">
      <c r="A46" s="188"/>
    </row>
    <row r="47" spans="1:7">
      <c r="A47" s="188"/>
    </row>
    <row r="48" spans="1:7">
      <c r="A48" s="188"/>
    </row>
    <row r="49" spans="1:1">
      <c r="A49" s="188"/>
    </row>
    <row r="50" spans="1:1">
      <c r="A50" s="188"/>
    </row>
    <row r="51" spans="1:1">
      <c r="A51" s="188"/>
    </row>
    <row r="52" spans="1:1">
      <c r="A52" s="188"/>
    </row>
    <row r="53" spans="1:1">
      <c r="A53" s="188"/>
    </row>
    <row r="54" spans="1:1">
      <c r="A54" s="188"/>
    </row>
    <row r="55" spans="1:1">
      <c r="A55" s="188"/>
    </row>
    <row r="56" spans="1:1">
      <c r="A56" s="188"/>
    </row>
    <row r="57" spans="1:1">
      <c r="A57" s="188"/>
    </row>
    <row r="58" spans="1:1">
      <c r="A58" s="188"/>
    </row>
    <row r="59" spans="1:1">
      <c r="A59" s="188"/>
    </row>
    <row r="60" spans="1:1">
      <c r="A60" s="188"/>
    </row>
    <row r="61" spans="1:1">
      <c r="A61" s="188"/>
    </row>
    <row r="62" spans="1:1">
      <c r="A62" s="188"/>
    </row>
    <row r="63" spans="1:1">
      <c r="A63" s="188"/>
    </row>
    <row r="64" spans="1:1">
      <c r="A64" s="188"/>
    </row>
    <row r="65" spans="1:1">
      <c r="A65" s="188"/>
    </row>
    <row r="66" spans="1:1">
      <c r="A66" s="188"/>
    </row>
    <row r="67" spans="1:1">
      <c r="A67" s="188"/>
    </row>
    <row r="68" spans="1:1">
      <c r="A68" s="188"/>
    </row>
    <row r="69" spans="1:1">
      <c r="A69" s="188"/>
    </row>
    <row r="70" spans="1:1">
      <c r="A70" s="188"/>
    </row>
    <row r="71" spans="1:1">
      <c r="A71" s="188"/>
    </row>
    <row r="72" spans="1:1">
      <c r="A72" s="188"/>
    </row>
    <row r="73" spans="1:1">
      <c r="A73" s="188"/>
    </row>
    <row r="74" spans="1:1">
      <c r="A74" s="188"/>
    </row>
    <row r="75" spans="1:1">
      <c r="A75" s="188"/>
    </row>
    <row r="76" spans="1:1">
      <c r="A76" s="188"/>
    </row>
    <row r="77" spans="1:1">
      <c r="A77" s="188"/>
    </row>
    <row r="78" spans="1:1">
      <c r="A78" s="188"/>
    </row>
    <row r="79" spans="1:1">
      <c r="A79" s="188"/>
    </row>
    <row r="80" spans="1:1">
      <c r="A80" s="188"/>
    </row>
    <row r="81" spans="1:1">
      <c r="A81" s="188"/>
    </row>
    <row r="82" spans="1:1">
      <c r="A82" s="188"/>
    </row>
    <row r="83" spans="1:1">
      <c r="A83" s="188"/>
    </row>
    <row r="84" spans="1:1">
      <c r="A84" s="188"/>
    </row>
    <row r="85" spans="1:1">
      <c r="A85" s="188"/>
    </row>
    <row r="86" spans="1:1">
      <c r="A86" s="188"/>
    </row>
    <row r="87" spans="1:1">
      <c r="A87" s="188"/>
    </row>
    <row r="88" spans="1:1">
      <c r="A88" s="188"/>
    </row>
    <row r="89" spans="1:1">
      <c r="A89" s="188"/>
    </row>
    <row r="90" spans="1:1">
      <c r="A90" s="188"/>
    </row>
    <row r="91" spans="1:1">
      <c r="A91" s="188"/>
    </row>
    <row r="92" spans="1:1">
      <c r="A92" s="188"/>
    </row>
    <row r="93" spans="1:1">
      <c r="A93" s="188"/>
    </row>
    <row r="94" spans="1:1">
      <c r="A94" s="188"/>
    </row>
    <row r="95" spans="1:1">
      <c r="A95" s="188"/>
    </row>
    <row r="96" spans="1:1">
      <c r="A96" s="188"/>
    </row>
    <row r="97" spans="1:1">
      <c r="A97" s="188"/>
    </row>
    <row r="98" spans="1:1">
      <c r="A98" s="188"/>
    </row>
    <row r="99" spans="1:1">
      <c r="A99" s="188"/>
    </row>
    <row r="100" spans="1:1">
      <c r="A100" s="188"/>
    </row>
    <row r="101" spans="1:1">
      <c r="A101" s="188"/>
    </row>
    <row r="102" spans="1:1">
      <c r="A102" s="188"/>
    </row>
    <row r="103" spans="1:1">
      <c r="A103" s="188"/>
    </row>
    <row r="104" spans="1:1">
      <c r="A104" s="188"/>
    </row>
    <row r="105" spans="1:1">
      <c r="A105" s="188"/>
    </row>
    <row r="106" spans="1:1">
      <c r="A106" s="188"/>
    </row>
    <row r="107" spans="1:1">
      <c r="A107" s="188"/>
    </row>
    <row r="108" spans="1:1">
      <c r="A108" s="188"/>
    </row>
    <row r="109" spans="1:1">
      <c r="A109" s="188"/>
    </row>
    <row r="110" spans="1:1">
      <c r="A110" s="188"/>
    </row>
    <row r="111" spans="1:1">
      <c r="A111" s="188"/>
    </row>
    <row r="112" spans="1:1">
      <c r="A112" s="188"/>
    </row>
    <row r="113" spans="1:1">
      <c r="A113" s="188"/>
    </row>
    <row r="114" spans="1:1">
      <c r="A114" s="188"/>
    </row>
    <row r="115" spans="1:1">
      <c r="A115" s="188"/>
    </row>
    <row r="116" spans="1:1">
      <c r="A116" s="188"/>
    </row>
    <row r="117" spans="1:1">
      <c r="A117" s="188"/>
    </row>
    <row r="118" spans="1:1">
      <c r="A118" s="188"/>
    </row>
    <row r="119" spans="1:1">
      <c r="A119" s="188"/>
    </row>
    <row r="120" spans="1:1">
      <c r="A120" s="188"/>
    </row>
    <row r="121" spans="1:1">
      <c r="A121" s="188"/>
    </row>
    <row r="122" spans="1:1">
      <c r="A122" s="188"/>
    </row>
    <row r="123" spans="1:1">
      <c r="A123" s="188"/>
    </row>
    <row r="124" spans="1:1">
      <c r="A124" s="188"/>
    </row>
    <row r="125" spans="1:1">
      <c r="A125" s="188"/>
    </row>
    <row r="126" spans="1:1">
      <c r="A126" s="188"/>
    </row>
    <row r="127" spans="1:1">
      <c r="A127" s="188"/>
    </row>
    <row r="128" spans="1:1">
      <c r="A128" s="188"/>
    </row>
    <row r="129" spans="1:1">
      <c r="A129" s="188"/>
    </row>
    <row r="130" spans="1:1">
      <c r="A130" s="188"/>
    </row>
    <row r="131" spans="1:1">
      <c r="A131" s="188"/>
    </row>
    <row r="132" spans="1:1">
      <c r="A132" s="188"/>
    </row>
    <row r="133" spans="1:1">
      <c r="A133" s="188"/>
    </row>
    <row r="134" spans="1:1">
      <c r="A134" s="188"/>
    </row>
    <row r="135" spans="1:1">
      <c r="A135" s="188"/>
    </row>
    <row r="136" spans="1:1">
      <c r="A136" s="188"/>
    </row>
    <row r="137" spans="1:1">
      <c r="A137" s="188"/>
    </row>
    <row r="138" spans="1:1">
      <c r="A138" s="188"/>
    </row>
    <row r="139" spans="1:1">
      <c r="A139" s="188"/>
    </row>
    <row r="140" spans="1:1">
      <c r="A140" s="188"/>
    </row>
    <row r="141" spans="1:1">
      <c r="A141" s="188"/>
    </row>
    <row r="142" spans="1:1">
      <c r="A142" s="188"/>
    </row>
    <row r="143" spans="1:1">
      <c r="A143" s="188"/>
    </row>
    <row r="144" spans="1:1">
      <c r="A144" s="188"/>
    </row>
    <row r="145" spans="1:1">
      <c r="A145" s="188"/>
    </row>
    <row r="146" spans="1:1">
      <c r="A146" s="188"/>
    </row>
    <row r="147" spans="1:1">
      <c r="A147" s="188"/>
    </row>
    <row r="148" spans="1:1">
      <c r="A148" s="188"/>
    </row>
    <row r="149" spans="1:1">
      <c r="A149" s="188"/>
    </row>
    <row r="150" spans="1:1">
      <c r="A150" s="188"/>
    </row>
    <row r="151" spans="1:1">
      <c r="A151" s="188"/>
    </row>
    <row r="152" spans="1:1">
      <c r="A152" s="188"/>
    </row>
    <row r="153" spans="1:1">
      <c r="A153" s="188"/>
    </row>
    <row r="154" spans="1:1">
      <c r="A154" s="188"/>
    </row>
    <row r="155" spans="1:1">
      <c r="A155" s="188"/>
    </row>
    <row r="156" spans="1:1">
      <c r="A156" s="188"/>
    </row>
    <row r="157" spans="1:1">
      <c r="A157" s="188"/>
    </row>
    <row r="158" spans="1:1">
      <c r="A158" s="188"/>
    </row>
    <row r="159" spans="1:1">
      <c r="A159" s="188"/>
    </row>
    <row r="160" spans="1:1">
      <c r="A160" s="188"/>
    </row>
    <row r="161" spans="1:1">
      <c r="A161" s="188"/>
    </row>
    <row r="162" spans="1:1">
      <c r="A162" s="188"/>
    </row>
    <row r="163" spans="1:1">
      <c r="A163" s="188"/>
    </row>
    <row r="164" spans="1:1">
      <c r="A164" s="188"/>
    </row>
    <row r="165" spans="1:1">
      <c r="A165" s="188"/>
    </row>
    <row r="166" spans="1:1">
      <c r="A166" s="188"/>
    </row>
    <row r="167" spans="1:1">
      <c r="A167" s="188"/>
    </row>
    <row r="168" spans="1:1">
      <c r="A168" s="188"/>
    </row>
    <row r="169" spans="1:1">
      <c r="A169" s="188"/>
    </row>
    <row r="170" spans="1:1">
      <c r="A170" s="188"/>
    </row>
    <row r="171" spans="1:1">
      <c r="A171" s="188"/>
    </row>
    <row r="172" spans="1:1">
      <c r="A172" s="188"/>
    </row>
    <row r="173" spans="1:1">
      <c r="A173" s="188"/>
    </row>
    <row r="174" spans="1:1">
      <c r="A174" s="188"/>
    </row>
    <row r="175" spans="1:1">
      <c r="A175" s="188"/>
    </row>
    <row r="176" spans="1:1">
      <c r="A176" s="188"/>
    </row>
    <row r="177" spans="1:1">
      <c r="A177" s="188"/>
    </row>
    <row r="178" spans="1:1">
      <c r="A178" s="188"/>
    </row>
    <row r="179" spans="1:1">
      <c r="A179" s="188"/>
    </row>
    <row r="180" spans="1:1">
      <c r="A180" s="188"/>
    </row>
    <row r="181" spans="1:1">
      <c r="A181" s="188"/>
    </row>
    <row r="182" spans="1:1">
      <c r="A182" s="188"/>
    </row>
    <row r="183" spans="1:1">
      <c r="A183" s="188"/>
    </row>
    <row r="184" spans="1:1">
      <c r="A184" s="188"/>
    </row>
    <row r="185" spans="1:1">
      <c r="A185" s="188"/>
    </row>
    <row r="186" spans="1:1">
      <c r="A186" s="188"/>
    </row>
    <row r="187" spans="1:1">
      <c r="A187" s="188"/>
    </row>
    <row r="188" spans="1:1">
      <c r="A188" s="188"/>
    </row>
    <row r="189" spans="1:1">
      <c r="A189" s="188"/>
    </row>
    <row r="190" spans="1:1">
      <c r="A190" s="188"/>
    </row>
    <row r="191" spans="1:1">
      <c r="A191" s="188"/>
    </row>
    <row r="192" spans="1:1">
      <c r="A192" s="188"/>
    </row>
    <row r="193" spans="1:1">
      <c r="A193" s="188"/>
    </row>
    <row r="194" spans="1:1">
      <c r="A194" s="188"/>
    </row>
    <row r="195" spans="1:1">
      <c r="A195" s="188"/>
    </row>
    <row r="196" spans="1:1">
      <c r="A196" s="188"/>
    </row>
    <row r="197" spans="1:1">
      <c r="A197" s="188"/>
    </row>
    <row r="198" spans="1:1">
      <c r="A198" s="188"/>
    </row>
    <row r="199" spans="1:1">
      <c r="A199" s="188"/>
    </row>
    <row r="200" spans="1:1">
      <c r="A200" s="188"/>
    </row>
    <row r="201" spans="1:1">
      <c r="A201" s="188"/>
    </row>
    <row r="202" spans="1:1">
      <c r="A202" s="188"/>
    </row>
    <row r="203" spans="1:1">
      <c r="A203" s="188"/>
    </row>
    <row r="204" spans="1:1">
      <c r="A204" s="188"/>
    </row>
    <row r="205" spans="1:1">
      <c r="A205" s="188"/>
    </row>
    <row r="206" spans="1:1">
      <c r="A206" s="188"/>
    </row>
    <row r="207" spans="1:1">
      <c r="A207" s="188"/>
    </row>
    <row r="208" spans="1:1">
      <c r="A208" s="188"/>
    </row>
    <row r="209" spans="1:1">
      <c r="A209" s="188"/>
    </row>
    <row r="210" spans="1:1">
      <c r="A210" s="188"/>
    </row>
    <row r="211" spans="1:1">
      <c r="A211" s="188"/>
    </row>
    <row r="212" spans="1:1">
      <c r="A212" s="188"/>
    </row>
    <row r="213" spans="1:1">
      <c r="A213" s="188"/>
    </row>
    <row r="214" spans="1:1">
      <c r="A214" s="188"/>
    </row>
    <row r="215" spans="1:1">
      <c r="A215" s="188"/>
    </row>
    <row r="216" spans="1:1">
      <c r="A216" s="188"/>
    </row>
    <row r="217" spans="1:1">
      <c r="A217" s="188"/>
    </row>
    <row r="218" spans="1:1">
      <c r="A218" s="188"/>
    </row>
    <row r="219" spans="1:1">
      <c r="A219" s="188"/>
    </row>
    <row r="220" spans="1:1">
      <c r="A220" s="188"/>
    </row>
    <row r="221" spans="1:1">
      <c r="A221" s="188"/>
    </row>
    <row r="222" spans="1:1">
      <c r="A222" s="188"/>
    </row>
    <row r="223" spans="1:1">
      <c r="A223" s="188"/>
    </row>
    <row r="224" spans="1:1">
      <c r="A224" s="188"/>
    </row>
    <row r="225" spans="1:1">
      <c r="A225" s="188"/>
    </row>
    <row r="226" spans="1:1">
      <c r="A226" s="188"/>
    </row>
    <row r="227" spans="1:1">
      <c r="A227" s="188"/>
    </row>
    <row r="228" spans="1:1">
      <c r="A228" s="188"/>
    </row>
    <row r="229" spans="1:1">
      <c r="A229" s="188"/>
    </row>
    <row r="230" spans="1:1">
      <c r="A230" s="188"/>
    </row>
    <row r="231" spans="1:1">
      <c r="A231" s="188"/>
    </row>
    <row r="232" spans="1:1">
      <c r="A232" s="188"/>
    </row>
    <row r="233" spans="1:1">
      <c r="A233" s="188"/>
    </row>
    <row r="234" spans="1:1">
      <c r="A234" s="188"/>
    </row>
    <row r="235" spans="1:1">
      <c r="A235" s="188"/>
    </row>
    <row r="236" spans="1:1">
      <c r="A236" s="188"/>
    </row>
    <row r="237" spans="1:1">
      <c r="A237" s="188"/>
    </row>
    <row r="238" spans="1:1">
      <c r="A238" s="188"/>
    </row>
    <row r="239" spans="1:1">
      <c r="A239" s="188"/>
    </row>
    <row r="240" spans="1:1">
      <c r="A240" s="188"/>
    </row>
    <row r="241" spans="1:1">
      <c r="A241" s="188"/>
    </row>
    <row r="242" spans="1:1">
      <c r="A242" s="188"/>
    </row>
    <row r="243" spans="1:1">
      <c r="A243" s="188"/>
    </row>
    <row r="244" spans="1:1">
      <c r="A244" s="188"/>
    </row>
    <row r="245" spans="1:1">
      <c r="A245" s="188"/>
    </row>
    <row r="246" spans="1:1">
      <c r="A246" s="188"/>
    </row>
    <row r="247" spans="1:1">
      <c r="A247" s="188"/>
    </row>
    <row r="248" spans="1:1">
      <c r="A248" s="188"/>
    </row>
    <row r="249" spans="1:1">
      <c r="A249" s="188"/>
    </row>
    <row r="250" spans="1:1">
      <c r="A250" s="188"/>
    </row>
    <row r="251" spans="1:1">
      <c r="A251" s="188"/>
    </row>
    <row r="252" spans="1:1">
      <c r="A252" s="188"/>
    </row>
    <row r="253" spans="1:1">
      <c r="A253" s="188"/>
    </row>
    <row r="254" spans="1:1">
      <c r="A254" s="188"/>
    </row>
    <row r="255" spans="1:1">
      <c r="A255" s="188"/>
    </row>
    <row r="256" spans="1:1">
      <c r="A256" s="188"/>
    </row>
    <row r="257" spans="1:1">
      <c r="A257" s="188"/>
    </row>
    <row r="258" spans="1:1">
      <c r="A258" s="188"/>
    </row>
    <row r="259" spans="1:1">
      <c r="A259" s="188"/>
    </row>
    <row r="260" spans="1:1">
      <c r="A260" s="188"/>
    </row>
    <row r="261" spans="1:1">
      <c r="A261" s="188"/>
    </row>
    <row r="262" spans="1:1">
      <c r="A262" s="188"/>
    </row>
    <row r="263" spans="1:1">
      <c r="A263" s="188"/>
    </row>
    <row r="264" spans="1:1">
      <c r="A264" s="188"/>
    </row>
    <row r="265" spans="1:1">
      <c r="A265" s="188"/>
    </row>
    <row r="266" spans="1:1">
      <c r="A266" s="188"/>
    </row>
    <row r="267" spans="1:1">
      <c r="A267" s="188"/>
    </row>
    <row r="268" spans="1:1">
      <c r="A268" s="188"/>
    </row>
    <row r="269" spans="1:1">
      <c r="A269" s="188"/>
    </row>
    <row r="270" spans="1:1">
      <c r="A270" s="188"/>
    </row>
    <row r="271" spans="1:1">
      <c r="A271" s="188"/>
    </row>
    <row r="272" spans="1:1">
      <c r="A272" s="188"/>
    </row>
    <row r="273" spans="1:1">
      <c r="A273" s="188"/>
    </row>
    <row r="274" spans="1:1">
      <c r="A274" s="188"/>
    </row>
    <row r="275" spans="1:1">
      <c r="A275" s="188"/>
    </row>
    <row r="276" spans="1:1">
      <c r="A276" s="188"/>
    </row>
    <row r="277" spans="1:1">
      <c r="A277" s="188"/>
    </row>
    <row r="278" spans="1:1">
      <c r="A278" s="188"/>
    </row>
    <row r="279" spans="1:1">
      <c r="A279" s="188"/>
    </row>
    <row r="280" spans="1:1">
      <c r="A280" s="188"/>
    </row>
    <row r="281" spans="1:1">
      <c r="A281" s="188"/>
    </row>
    <row r="282" spans="1:1">
      <c r="A282" s="188"/>
    </row>
    <row r="283" spans="1:1">
      <c r="A283" s="188"/>
    </row>
    <row r="284" spans="1:1">
      <c r="A284" s="188"/>
    </row>
    <row r="285" spans="1:1">
      <c r="A285" s="188"/>
    </row>
    <row r="286" spans="1:1">
      <c r="A286" s="188"/>
    </row>
    <row r="287" spans="1:1">
      <c r="A287" s="188"/>
    </row>
    <row r="288" spans="1:1">
      <c r="A288" s="188"/>
    </row>
    <row r="289" spans="1:1">
      <c r="A289" s="188"/>
    </row>
    <row r="290" spans="1:1">
      <c r="A290" s="188"/>
    </row>
    <row r="291" spans="1:1">
      <c r="A291" s="188"/>
    </row>
    <row r="292" spans="1:1">
      <c r="A292" s="188"/>
    </row>
    <row r="293" spans="1:1">
      <c r="A293" s="188"/>
    </row>
    <row r="294" spans="1:1">
      <c r="A294" s="188"/>
    </row>
    <row r="295" spans="1:1">
      <c r="A295" s="188"/>
    </row>
    <row r="296" spans="1:1">
      <c r="A296" s="188"/>
    </row>
    <row r="297" spans="1:1">
      <c r="A297" s="188"/>
    </row>
    <row r="298" spans="1:1">
      <c r="A298" s="188"/>
    </row>
    <row r="299" spans="1:1">
      <c r="A299" s="188"/>
    </row>
    <row r="300" spans="1:1">
      <c r="A300" s="188"/>
    </row>
    <row r="301" spans="1:1">
      <c r="A301" s="188"/>
    </row>
    <row r="302" spans="1:1">
      <c r="A302" s="188"/>
    </row>
    <row r="303" spans="1:1">
      <c r="A303" s="188"/>
    </row>
    <row r="304" spans="1:1">
      <c r="A304" s="188"/>
    </row>
    <row r="305" spans="1:1">
      <c r="A305" s="188"/>
    </row>
    <row r="306" spans="1:1">
      <c r="A306" s="188"/>
    </row>
    <row r="307" spans="1:1">
      <c r="A307" s="188"/>
    </row>
    <row r="308" spans="1:1">
      <c r="A308" s="188"/>
    </row>
    <row r="309" spans="1:1">
      <c r="A309" s="188"/>
    </row>
    <row r="310" spans="1:1">
      <c r="A310" s="188"/>
    </row>
    <row r="311" spans="1:1">
      <c r="A311" s="188"/>
    </row>
    <row r="312" spans="1:1">
      <c r="A312" s="188"/>
    </row>
    <row r="313" spans="1:1">
      <c r="A313" s="188"/>
    </row>
    <row r="314" spans="1:1">
      <c r="A314" s="188"/>
    </row>
    <row r="315" spans="1:1">
      <c r="A315" s="188"/>
    </row>
    <row r="316" spans="1:1">
      <c r="A316" s="188"/>
    </row>
    <row r="317" spans="1:1">
      <c r="A317" s="188"/>
    </row>
    <row r="318" spans="1:1">
      <c r="A318" s="188"/>
    </row>
    <row r="319" spans="1:1">
      <c r="A319" s="188"/>
    </row>
    <row r="320" spans="1:1">
      <c r="A320" s="188"/>
    </row>
    <row r="321" spans="1:1">
      <c r="A321" s="188"/>
    </row>
    <row r="322" spans="1:1">
      <c r="A322" s="188"/>
    </row>
    <row r="323" spans="1:1">
      <c r="A323" s="188"/>
    </row>
    <row r="324" spans="1:1">
      <c r="A324" s="188"/>
    </row>
    <row r="325" spans="1:1">
      <c r="A325" s="188"/>
    </row>
    <row r="326" spans="1:1">
      <c r="A326" s="188"/>
    </row>
    <row r="327" spans="1:1">
      <c r="A327" s="188"/>
    </row>
    <row r="328" spans="1:1">
      <c r="A328" s="188"/>
    </row>
    <row r="329" spans="1:1">
      <c r="A329" s="188"/>
    </row>
    <row r="330" spans="1:1">
      <c r="A330" s="188"/>
    </row>
  </sheetData>
  <mergeCells count="6">
    <mergeCell ref="A39:G39"/>
    <mergeCell ref="B5:D5"/>
    <mergeCell ref="A5:A6"/>
    <mergeCell ref="E5:E6"/>
    <mergeCell ref="G5:G6"/>
    <mergeCell ref="F5:F6"/>
  </mergeCells>
  <phoneticPr fontId="14" type="noConversion"/>
  <printOptions horizontalCentered="1"/>
  <pageMargins left="0.78740157480314965" right="0.78740157480314965" top="0.70866141732283472" bottom="0.70866141732283472" header="0.51181102362204722" footer="0.31496062992125984"/>
  <pageSetup paperSize="9" scale="98" firstPageNumber="69" orientation="portrait" blackAndWhite="1" useFirstPageNumber="1" r:id="rId1"/>
  <headerFooter alignWithMargins="0">
    <oddFooter>&amp;C&amp;"Times New Roman,標準"&amp;P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view="pageBreakPreview" zoomScale="75" zoomScaleNormal="100" zoomScaleSheetLayoutView="75" workbookViewId="0">
      <selection activeCell="C28" sqref="C28"/>
    </sheetView>
  </sheetViews>
  <sheetFormatPr defaultColWidth="9" defaultRowHeight="16.5"/>
  <cols>
    <col min="1" max="1" width="13.875" style="23" customWidth="1"/>
    <col min="2" max="2" width="12.125" style="23" customWidth="1"/>
    <col min="3" max="3" width="13.875" style="23" customWidth="1"/>
    <col min="4" max="4" width="13" style="23" customWidth="1"/>
    <col min="5" max="5" width="13.375" style="23" customWidth="1"/>
    <col min="6" max="6" width="13.75" style="23" customWidth="1"/>
    <col min="7" max="7" width="12.25" style="23" customWidth="1"/>
    <col min="8" max="8" width="12.625" style="23" customWidth="1"/>
    <col min="9" max="9" width="11.375" style="23" customWidth="1"/>
    <col min="10" max="10" width="11.75" style="23" customWidth="1"/>
    <col min="11" max="11" width="17.875" style="23" customWidth="1"/>
    <col min="12" max="12" width="19.375" style="23" bestFit="1" customWidth="1"/>
    <col min="13" max="16384" width="9" style="23"/>
  </cols>
  <sheetData>
    <row r="1" spans="1:12" s="6" customFormat="1" ht="24.95" customHeight="1">
      <c r="A1" s="1088"/>
      <c r="B1" s="1088"/>
      <c r="C1" s="1088"/>
      <c r="D1" s="1088"/>
      <c r="E1" s="1088"/>
      <c r="F1" s="1088"/>
      <c r="G1" s="1088"/>
      <c r="H1" s="1088"/>
      <c r="I1" s="1088"/>
      <c r="J1" s="1088"/>
    </row>
    <row r="2" spans="1:12" s="6" customFormat="1" ht="24.95" customHeight="1">
      <c r="C2" s="547"/>
      <c r="D2" s="547"/>
      <c r="E2" s="547"/>
      <c r="F2" s="218" t="s">
        <v>324</v>
      </c>
      <c r="G2" s="219" t="s">
        <v>401</v>
      </c>
      <c r="H2" s="547"/>
      <c r="I2" s="547"/>
      <c r="J2" s="547"/>
    </row>
    <row r="3" spans="1:12" s="6" customFormat="1" ht="24.95" customHeight="1">
      <c r="A3" s="442"/>
      <c r="B3" s="442"/>
      <c r="C3" s="442"/>
      <c r="D3" s="442"/>
      <c r="E3" s="442"/>
      <c r="F3" s="221" t="s">
        <v>400</v>
      </c>
      <c r="G3" s="222" t="s">
        <v>399</v>
      </c>
      <c r="H3" s="442"/>
      <c r="I3" s="442"/>
      <c r="J3" s="442"/>
    </row>
    <row r="4" spans="1:12" s="6" customFormat="1" ht="21.75" customHeight="1" thickBot="1">
      <c r="D4" s="111"/>
      <c r="E4" s="111"/>
      <c r="F4" s="90" t="s">
        <v>333</v>
      </c>
      <c r="G4" s="142" t="s">
        <v>664</v>
      </c>
      <c r="H4" s="111"/>
      <c r="L4" s="90" t="s">
        <v>64</v>
      </c>
    </row>
    <row r="5" spans="1:12" s="6" customFormat="1" ht="21.6" customHeight="1">
      <c r="A5" s="1089" t="s">
        <v>286</v>
      </c>
      <c r="B5" s="1090"/>
      <c r="C5" s="1091"/>
      <c r="D5" s="1092" t="s">
        <v>287</v>
      </c>
      <c r="E5" s="1092"/>
      <c r="F5" s="1092"/>
      <c r="G5" s="1093" t="s">
        <v>288</v>
      </c>
      <c r="H5" s="1093"/>
      <c r="I5" s="1094" t="s">
        <v>630</v>
      </c>
      <c r="J5" s="1095"/>
      <c r="K5" s="1096"/>
      <c r="L5" s="1097"/>
    </row>
    <row r="6" spans="1:12" s="6" customFormat="1" ht="20.45" customHeight="1">
      <c r="A6" s="1082" t="s">
        <v>289</v>
      </c>
      <c r="B6" s="1085" t="s">
        <v>290</v>
      </c>
      <c r="C6" s="1085" t="s">
        <v>291</v>
      </c>
      <c r="D6" s="1085" t="s">
        <v>292</v>
      </c>
      <c r="E6" s="1085" t="s">
        <v>293</v>
      </c>
      <c r="F6" s="1085" t="s">
        <v>294</v>
      </c>
      <c r="G6" s="1070" t="s">
        <v>295</v>
      </c>
      <c r="H6" s="1070" t="s">
        <v>629</v>
      </c>
      <c r="I6" s="1073" t="s">
        <v>296</v>
      </c>
      <c r="J6" s="1074"/>
      <c r="K6" s="1070" t="s">
        <v>297</v>
      </c>
      <c r="L6" s="1077" t="s">
        <v>298</v>
      </c>
    </row>
    <row r="7" spans="1:12" s="6" customFormat="1" ht="14.45" customHeight="1">
      <c r="A7" s="1083"/>
      <c r="B7" s="1086"/>
      <c r="C7" s="1086"/>
      <c r="D7" s="1086"/>
      <c r="E7" s="1086"/>
      <c r="F7" s="1086"/>
      <c r="G7" s="1071"/>
      <c r="H7" s="1071"/>
      <c r="I7" s="1075"/>
      <c r="J7" s="1076"/>
      <c r="K7" s="1071"/>
      <c r="L7" s="1078"/>
    </row>
    <row r="8" spans="1:12" s="6" customFormat="1" ht="30.6" customHeight="1">
      <c r="A8" s="1084"/>
      <c r="B8" s="1087"/>
      <c r="C8" s="1087"/>
      <c r="D8" s="1087"/>
      <c r="E8" s="1087"/>
      <c r="F8" s="1087"/>
      <c r="G8" s="1072"/>
      <c r="H8" s="1072"/>
      <c r="I8" s="548" t="s">
        <v>299</v>
      </c>
      <c r="J8" s="549" t="s">
        <v>300</v>
      </c>
      <c r="K8" s="1072"/>
      <c r="L8" s="1079"/>
    </row>
    <row r="9" spans="1:12" s="6" customFormat="1" ht="23.45" customHeight="1">
      <c r="A9" s="1080" t="s">
        <v>301</v>
      </c>
      <c r="B9" s="550">
        <v>32500</v>
      </c>
      <c r="C9" s="550">
        <v>3250000</v>
      </c>
      <c r="D9" s="550">
        <v>150</v>
      </c>
      <c r="E9" s="551">
        <v>0</v>
      </c>
      <c r="F9" s="552">
        <v>150</v>
      </c>
      <c r="G9" s="552">
        <v>15000</v>
      </c>
      <c r="H9" s="553">
        <v>0.46</v>
      </c>
      <c r="I9" s="551">
        <v>0</v>
      </c>
      <c r="J9" s="551">
        <v>0</v>
      </c>
      <c r="K9" s="551">
        <v>0</v>
      </c>
      <c r="L9" s="554">
        <v>0</v>
      </c>
    </row>
    <row r="10" spans="1:12" s="6" customFormat="1" ht="23.45" customHeight="1">
      <c r="A10" s="1081"/>
      <c r="B10" s="555"/>
      <c r="C10" s="555"/>
      <c r="D10" s="550"/>
      <c r="E10" s="556"/>
      <c r="F10" s="557"/>
      <c r="G10" s="558"/>
      <c r="H10" s="558"/>
      <c r="I10" s="559"/>
      <c r="J10" s="560"/>
      <c r="K10" s="559"/>
      <c r="L10" s="561"/>
    </row>
    <row r="11" spans="1:12" s="6" customFormat="1" ht="22.15" customHeight="1">
      <c r="A11" s="1081"/>
      <c r="B11" s="181"/>
      <c r="C11" s="181"/>
      <c r="D11" s="550"/>
      <c r="E11" s="556"/>
      <c r="F11" s="557"/>
      <c r="G11" s="558"/>
      <c r="H11" s="558"/>
      <c r="I11" s="559"/>
      <c r="J11" s="560"/>
      <c r="K11" s="559"/>
      <c r="L11" s="561"/>
    </row>
    <row r="12" spans="1:12" s="6" customFormat="1" ht="19.899999999999999" customHeight="1">
      <c r="A12" s="1081"/>
      <c r="B12" s="555"/>
      <c r="C12" s="555"/>
      <c r="D12" s="550"/>
      <c r="E12" s="556"/>
      <c r="F12" s="550"/>
      <c r="G12" s="558"/>
      <c r="H12" s="558"/>
      <c r="I12" s="559"/>
      <c r="J12" s="560"/>
      <c r="K12" s="559"/>
      <c r="L12" s="561"/>
    </row>
    <row r="13" spans="1:12" s="6" customFormat="1" ht="20.45" customHeight="1">
      <c r="A13" s="1081"/>
      <c r="B13" s="181"/>
      <c r="C13" s="181"/>
      <c r="D13" s="550"/>
      <c r="E13" s="556"/>
      <c r="F13" s="550"/>
      <c r="G13" s="558"/>
      <c r="H13" s="558"/>
      <c r="I13" s="559"/>
      <c r="J13" s="560"/>
      <c r="K13" s="559"/>
      <c r="L13" s="561"/>
    </row>
    <row r="14" spans="1:12" s="6" customFormat="1" ht="26.45" customHeight="1">
      <c r="A14" s="169"/>
      <c r="B14" s="181"/>
      <c r="C14" s="181"/>
      <c r="D14" s="550"/>
      <c r="E14" s="556"/>
      <c r="F14" s="562"/>
      <c r="G14" s="558"/>
      <c r="H14" s="558"/>
      <c r="I14" s="559"/>
      <c r="J14" s="560"/>
      <c r="K14" s="559"/>
      <c r="L14" s="561"/>
    </row>
    <row r="15" spans="1:12" ht="26.45" customHeight="1">
      <c r="A15" s="21"/>
      <c r="B15" s="182"/>
      <c r="C15" s="182"/>
      <c r="D15" s="550"/>
      <c r="E15" s="550"/>
      <c r="F15" s="550"/>
      <c r="G15" s="563"/>
      <c r="H15" s="563"/>
      <c r="I15" s="559"/>
      <c r="J15" s="560"/>
      <c r="K15" s="559"/>
      <c r="L15" s="561"/>
    </row>
    <row r="16" spans="1:12" ht="25.15" customHeight="1">
      <c r="A16" s="78"/>
      <c r="B16" s="183"/>
      <c r="C16" s="183"/>
      <c r="D16" s="550"/>
      <c r="E16" s="564"/>
      <c r="F16" s="565"/>
      <c r="G16" s="563"/>
      <c r="H16" s="563"/>
      <c r="I16" s="559"/>
      <c r="J16" s="560"/>
      <c r="K16" s="559"/>
      <c r="L16" s="561"/>
    </row>
    <row r="17" spans="1:16" ht="20.45" customHeight="1">
      <c r="A17" s="82"/>
      <c r="B17" s="184"/>
      <c r="C17" s="184"/>
      <c r="D17" s="531"/>
      <c r="E17" s="566"/>
      <c r="F17" s="566"/>
      <c r="G17" s="534"/>
      <c r="H17" s="534"/>
      <c r="I17" s="532"/>
      <c r="J17" s="560"/>
      <c r="K17" s="532"/>
      <c r="L17" s="561"/>
    </row>
    <row r="18" spans="1:16" ht="19.5">
      <c r="A18" s="78"/>
      <c r="B18" s="183"/>
      <c r="C18" s="183"/>
      <c r="D18" s="550"/>
      <c r="E18" s="564"/>
      <c r="F18" s="567"/>
      <c r="G18" s="563"/>
      <c r="H18" s="563"/>
      <c r="I18" s="559"/>
      <c r="J18" s="560"/>
      <c r="K18" s="559"/>
      <c r="L18" s="561"/>
    </row>
    <row r="19" spans="1:16">
      <c r="A19" s="568"/>
      <c r="B19" s="569"/>
      <c r="C19" s="569"/>
      <c r="D19" s="564"/>
      <c r="E19" s="564"/>
      <c r="F19" s="564"/>
      <c r="G19" s="563"/>
      <c r="H19" s="563"/>
      <c r="I19" s="570"/>
      <c r="J19" s="571"/>
      <c r="K19" s="570"/>
      <c r="L19" s="356"/>
    </row>
    <row r="20" spans="1:16">
      <c r="A20" s="85"/>
      <c r="B20" s="572"/>
      <c r="C20" s="572"/>
      <c r="D20" s="564"/>
      <c r="E20" s="564"/>
      <c r="F20" s="564"/>
      <c r="G20" s="563"/>
      <c r="H20" s="563"/>
      <c r="I20" s="570"/>
      <c r="J20" s="571"/>
      <c r="K20" s="570"/>
      <c r="L20" s="356"/>
    </row>
    <row r="21" spans="1:16">
      <c r="A21" s="85"/>
      <c r="B21" s="572"/>
      <c r="C21" s="572"/>
      <c r="D21" s="564"/>
      <c r="E21" s="564"/>
      <c r="F21" s="564"/>
      <c r="G21" s="563"/>
      <c r="H21" s="563"/>
      <c r="I21" s="570"/>
      <c r="J21" s="571"/>
      <c r="K21" s="570"/>
      <c r="L21" s="356"/>
    </row>
    <row r="22" spans="1:16" ht="23.25" customHeight="1">
      <c r="A22" s="85"/>
      <c r="B22" s="572"/>
      <c r="C22" s="572"/>
      <c r="D22" s="564"/>
      <c r="E22" s="564"/>
      <c r="F22" s="564"/>
      <c r="G22" s="563"/>
      <c r="H22" s="563"/>
      <c r="I22" s="570"/>
      <c r="J22" s="571"/>
      <c r="K22" s="570"/>
      <c r="L22" s="356"/>
    </row>
    <row r="23" spans="1:16" ht="53.25" customHeight="1">
      <c r="A23" s="85"/>
      <c r="B23" s="572"/>
      <c r="C23" s="572"/>
      <c r="D23" s="564"/>
      <c r="E23" s="564"/>
      <c r="F23" s="564"/>
      <c r="G23" s="563"/>
      <c r="H23" s="563"/>
      <c r="I23" s="570"/>
      <c r="J23" s="571"/>
      <c r="K23" s="570"/>
      <c r="L23" s="356"/>
    </row>
    <row r="24" spans="1:16" ht="103.9" customHeight="1">
      <c r="A24" s="85"/>
      <c r="B24" s="572"/>
      <c r="C24" s="572"/>
      <c r="D24" s="564"/>
      <c r="E24" s="564"/>
      <c r="F24" s="564"/>
      <c r="G24" s="563"/>
      <c r="H24" s="563"/>
      <c r="I24" s="570"/>
      <c r="J24" s="571"/>
      <c r="K24" s="570"/>
      <c r="L24" s="356"/>
    </row>
    <row r="25" spans="1:16" ht="36" customHeight="1">
      <c r="A25" s="85"/>
      <c r="B25" s="572"/>
      <c r="C25" s="572"/>
      <c r="D25" s="564"/>
      <c r="E25" s="564"/>
      <c r="F25" s="564"/>
      <c r="G25" s="563"/>
      <c r="H25" s="563"/>
      <c r="I25" s="573"/>
      <c r="J25" s="571"/>
      <c r="K25" s="573"/>
      <c r="L25" s="356"/>
    </row>
    <row r="26" spans="1:16" ht="36" customHeight="1">
      <c r="A26" s="85"/>
      <c r="B26" s="572"/>
      <c r="C26" s="572"/>
      <c r="D26" s="564"/>
      <c r="E26" s="564"/>
      <c r="F26" s="564"/>
      <c r="G26" s="574"/>
      <c r="H26" s="574"/>
      <c r="I26" s="575"/>
      <c r="J26" s="576"/>
      <c r="K26" s="575"/>
      <c r="L26" s="577"/>
      <c r="M26" s="50"/>
      <c r="N26" s="50"/>
      <c r="O26" s="50"/>
      <c r="P26" s="50"/>
    </row>
    <row r="27" spans="1:16" s="217" customFormat="1" ht="20.25" thickBot="1">
      <c r="A27" s="578" t="s">
        <v>57</v>
      </c>
      <c r="B27" s="579">
        <v>32500</v>
      </c>
      <c r="C27" s="579">
        <v>3250000</v>
      </c>
      <c r="D27" s="579">
        <v>150</v>
      </c>
      <c r="E27" s="579">
        <v>0</v>
      </c>
      <c r="F27" s="580">
        <v>150</v>
      </c>
      <c r="G27" s="580">
        <v>15000</v>
      </c>
      <c r="H27" s="553">
        <v>0.46</v>
      </c>
      <c r="I27" s="579">
        <v>0</v>
      </c>
      <c r="J27" s="579">
        <v>0</v>
      </c>
      <c r="K27" s="579">
        <v>0</v>
      </c>
      <c r="L27" s="581">
        <v>0</v>
      </c>
    </row>
    <row r="28" spans="1:16" ht="46.9" customHeight="1">
      <c r="A28" s="1068" t="s">
        <v>621</v>
      </c>
      <c r="B28" s="1069"/>
      <c r="C28" s="1069"/>
      <c r="D28" s="1069"/>
      <c r="E28" s="1069"/>
      <c r="F28" s="1069"/>
      <c r="G28" s="1069"/>
      <c r="H28" s="1069"/>
      <c r="I28" s="1069"/>
      <c r="J28" s="1069"/>
      <c r="K28" s="1069"/>
      <c r="L28" s="1069"/>
    </row>
    <row r="29" spans="1:16">
      <c r="A29" s="6"/>
      <c r="B29" s="6"/>
      <c r="C29" s="6"/>
      <c r="D29" s="50"/>
      <c r="E29" s="50"/>
      <c r="F29" s="50"/>
      <c r="G29" s="50"/>
      <c r="H29" s="50"/>
      <c r="I29" s="50"/>
    </row>
    <row r="30" spans="1:16">
      <c r="A30" s="6"/>
      <c r="B30" s="6"/>
      <c r="C30" s="6"/>
      <c r="D30" s="50"/>
      <c r="E30" s="50"/>
      <c r="F30" s="50"/>
      <c r="G30" s="50"/>
      <c r="H30" s="50"/>
      <c r="I30" s="50"/>
    </row>
    <row r="31" spans="1:16">
      <c r="A31" s="6"/>
      <c r="B31" s="6"/>
      <c r="C31" s="6"/>
      <c r="D31" s="50"/>
      <c r="E31" s="50"/>
      <c r="F31" s="50"/>
      <c r="G31" s="50"/>
      <c r="H31" s="50"/>
      <c r="I31" s="50"/>
    </row>
    <row r="32" spans="1:16">
      <c r="A32" s="50"/>
      <c r="B32" s="50"/>
      <c r="C32" s="50"/>
      <c r="D32" s="50"/>
      <c r="E32" s="50"/>
      <c r="F32" s="50"/>
      <c r="G32" s="50"/>
      <c r="H32" s="50"/>
      <c r="I32" s="50"/>
    </row>
    <row r="33" spans="1:9">
      <c r="A33" s="50"/>
      <c r="B33" s="50"/>
      <c r="C33" s="50"/>
      <c r="D33" s="50"/>
      <c r="E33" s="50"/>
      <c r="F33" s="50"/>
      <c r="G33" s="50"/>
      <c r="H33" s="50"/>
      <c r="I33" s="50"/>
    </row>
    <row r="34" spans="1:9">
      <c r="A34" s="50"/>
      <c r="B34" s="50"/>
      <c r="C34" s="50"/>
      <c r="D34" s="50"/>
      <c r="E34" s="50"/>
      <c r="F34" s="50"/>
      <c r="G34" s="50"/>
      <c r="H34" s="50"/>
      <c r="I34" s="50"/>
    </row>
    <row r="35" spans="1:9">
      <c r="A35" s="50"/>
      <c r="B35" s="50"/>
      <c r="C35" s="50"/>
      <c r="D35" s="50"/>
      <c r="E35" s="50"/>
      <c r="F35" s="50"/>
      <c r="G35" s="50"/>
      <c r="H35" s="50"/>
      <c r="I35" s="50"/>
    </row>
    <row r="36" spans="1:9">
      <c r="A36" s="50"/>
      <c r="B36" s="50"/>
      <c r="C36" s="50"/>
      <c r="D36" s="50"/>
      <c r="E36" s="50"/>
      <c r="F36" s="50"/>
      <c r="G36" s="50"/>
      <c r="H36" s="50"/>
      <c r="I36" s="50"/>
    </row>
    <row r="37" spans="1:9">
      <c r="A37" s="50"/>
      <c r="B37" s="50"/>
      <c r="C37" s="50"/>
      <c r="D37" s="50"/>
      <c r="E37" s="50"/>
      <c r="F37" s="50"/>
      <c r="G37" s="50"/>
      <c r="H37" s="50"/>
      <c r="I37" s="50"/>
    </row>
    <row r="38" spans="1:9">
      <c r="A38" s="50"/>
      <c r="B38" s="50"/>
      <c r="C38" s="50"/>
      <c r="D38" s="50"/>
      <c r="E38" s="50"/>
      <c r="F38" s="50"/>
      <c r="G38" s="50"/>
      <c r="H38" s="50"/>
      <c r="I38" s="50"/>
    </row>
    <row r="39" spans="1:9">
      <c r="A39" s="50"/>
      <c r="B39" s="50"/>
      <c r="C39" s="50"/>
      <c r="D39" s="50"/>
      <c r="E39" s="50"/>
      <c r="F39" s="50"/>
      <c r="G39" s="50"/>
      <c r="H39" s="50"/>
      <c r="I39" s="50"/>
    </row>
    <row r="40" spans="1:9">
      <c r="A40" s="50"/>
      <c r="B40" s="50"/>
      <c r="C40" s="50"/>
      <c r="D40" s="50"/>
      <c r="E40" s="50"/>
      <c r="F40" s="50"/>
      <c r="G40" s="50"/>
      <c r="H40" s="50"/>
      <c r="I40" s="50"/>
    </row>
    <row r="41" spans="1:9">
      <c r="A41" s="50"/>
      <c r="B41" s="50"/>
      <c r="C41" s="50"/>
      <c r="D41" s="50"/>
      <c r="E41" s="50"/>
      <c r="F41" s="50"/>
      <c r="G41" s="50"/>
      <c r="H41" s="50"/>
      <c r="I41" s="50"/>
    </row>
    <row r="42" spans="1:9">
      <c r="A42" s="50"/>
      <c r="B42" s="50"/>
      <c r="C42" s="50"/>
      <c r="D42" s="50"/>
      <c r="E42" s="50"/>
      <c r="F42" s="50"/>
      <c r="G42" s="50"/>
      <c r="H42" s="50"/>
      <c r="I42" s="50"/>
    </row>
    <row r="43" spans="1:9">
      <c r="A43" s="50"/>
      <c r="B43" s="50"/>
      <c r="C43" s="50"/>
      <c r="D43" s="50"/>
      <c r="E43" s="50"/>
      <c r="F43" s="50"/>
      <c r="G43" s="50"/>
      <c r="H43" s="50"/>
      <c r="I43" s="50"/>
    </row>
    <row r="44" spans="1:9">
      <c r="A44" s="50"/>
      <c r="B44" s="50"/>
      <c r="C44" s="50"/>
      <c r="D44" s="50"/>
      <c r="E44" s="50"/>
      <c r="F44" s="50"/>
      <c r="G44" s="50"/>
      <c r="H44" s="50"/>
      <c r="I44" s="50"/>
    </row>
    <row r="45" spans="1:9">
      <c r="A45" s="50"/>
      <c r="B45" s="50"/>
      <c r="C45" s="50"/>
      <c r="D45" s="50"/>
      <c r="E45" s="50"/>
      <c r="F45" s="50"/>
      <c r="G45" s="50"/>
      <c r="H45" s="50"/>
      <c r="I45" s="50"/>
    </row>
    <row r="46" spans="1:9">
      <c r="A46" s="50"/>
      <c r="B46" s="50"/>
      <c r="C46" s="50"/>
      <c r="D46" s="50"/>
      <c r="E46" s="50"/>
      <c r="F46" s="50"/>
      <c r="G46" s="50"/>
      <c r="H46" s="50"/>
      <c r="I46" s="50"/>
    </row>
    <row r="47" spans="1:9">
      <c r="A47" s="50"/>
      <c r="B47" s="50"/>
      <c r="C47" s="50"/>
      <c r="D47" s="50"/>
      <c r="E47" s="50"/>
      <c r="F47" s="50"/>
      <c r="G47" s="50"/>
      <c r="H47" s="50"/>
      <c r="I47" s="50"/>
    </row>
    <row r="48" spans="1:9">
      <c r="A48" s="50"/>
      <c r="B48" s="50"/>
      <c r="C48" s="50"/>
      <c r="D48" s="50"/>
      <c r="E48" s="50"/>
      <c r="F48" s="50"/>
      <c r="G48" s="50"/>
      <c r="H48" s="50"/>
      <c r="I48" s="50"/>
    </row>
    <row r="49" spans="1:9">
      <c r="A49" s="50"/>
      <c r="B49" s="50"/>
      <c r="C49" s="50"/>
      <c r="D49" s="50"/>
      <c r="E49" s="50"/>
      <c r="F49" s="50"/>
      <c r="G49" s="50"/>
      <c r="H49" s="50"/>
      <c r="I49" s="50"/>
    </row>
    <row r="50" spans="1:9">
      <c r="A50" s="50"/>
      <c r="B50" s="50"/>
      <c r="C50" s="50"/>
      <c r="D50" s="50"/>
      <c r="E50" s="50"/>
      <c r="F50" s="50"/>
      <c r="G50" s="50"/>
      <c r="H50" s="50"/>
      <c r="I50" s="50"/>
    </row>
    <row r="51" spans="1:9">
      <c r="A51" s="50"/>
      <c r="B51" s="50"/>
      <c r="C51" s="50"/>
      <c r="D51" s="50"/>
      <c r="E51" s="50"/>
      <c r="F51" s="50"/>
      <c r="G51" s="50"/>
      <c r="H51" s="50"/>
      <c r="I51" s="50"/>
    </row>
    <row r="52" spans="1:9">
      <c r="A52" s="50"/>
      <c r="B52" s="50"/>
      <c r="C52" s="50"/>
      <c r="D52" s="50"/>
      <c r="E52" s="50"/>
      <c r="F52" s="50"/>
      <c r="G52" s="50"/>
      <c r="H52" s="50"/>
      <c r="I52" s="50"/>
    </row>
    <row r="53" spans="1:9">
      <c r="A53" s="50"/>
      <c r="B53" s="50"/>
      <c r="C53" s="50"/>
      <c r="D53" s="50"/>
      <c r="E53" s="50"/>
      <c r="F53" s="50"/>
      <c r="G53" s="50"/>
      <c r="H53" s="50"/>
      <c r="I53" s="50"/>
    </row>
    <row r="54" spans="1:9">
      <c r="A54" s="50"/>
      <c r="B54" s="50"/>
      <c r="C54" s="50"/>
      <c r="D54" s="50"/>
      <c r="E54" s="50"/>
      <c r="F54" s="50"/>
      <c r="G54" s="50"/>
      <c r="H54" s="50"/>
      <c r="I54" s="50"/>
    </row>
    <row r="55" spans="1:9">
      <c r="A55" s="50"/>
      <c r="B55" s="50"/>
      <c r="C55" s="50"/>
      <c r="D55" s="50"/>
      <c r="E55" s="50"/>
      <c r="F55" s="50"/>
      <c r="G55" s="50"/>
      <c r="H55" s="50"/>
      <c r="I55" s="50"/>
    </row>
    <row r="56" spans="1:9">
      <c r="A56" s="50"/>
      <c r="B56" s="50"/>
      <c r="C56" s="50"/>
      <c r="D56" s="50"/>
      <c r="E56" s="50"/>
      <c r="F56" s="50"/>
      <c r="G56" s="50"/>
      <c r="H56" s="50"/>
      <c r="I56" s="50"/>
    </row>
    <row r="57" spans="1:9">
      <c r="A57" s="50"/>
      <c r="B57" s="50"/>
      <c r="C57" s="50"/>
      <c r="D57" s="50"/>
      <c r="E57" s="50"/>
      <c r="F57" s="50"/>
      <c r="G57" s="50"/>
      <c r="H57" s="50"/>
      <c r="I57" s="50"/>
    </row>
    <row r="58" spans="1:9">
      <c r="A58" s="50"/>
      <c r="B58" s="50"/>
      <c r="C58" s="50"/>
      <c r="D58" s="50"/>
      <c r="E58" s="50"/>
      <c r="F58" s="50"/>
      <c r="G58" s="50"/>
      <c r="H58" s="50"/>
      <c r="I58" s="50"/>
    </row>
    <row r="59" spans="1:9">
      <c r="A59" s="530"/>
      <c r="B59" s="530"/>
      <c r="C59" s="530"/>
      <c r="D59" s="530"/>
      <c r="E59" s="530"/>
      <c r="F59" s="530"/>
      <c r="G59" s="530"/>
      <c r="H59" s="530"/>
      <c r="I59" s="530"/>
    </row>
    <row r="60" spans="1:9">
      <c r="A60" s="530"/>
      <c r="B60" s="530"/>
      <c r="C60" s="530"/>
      <c r="D60" s="530"/>
      <c r="E60" s="530"/>
      <c r="F60" s="530"/>
      <c r="G60" s="530"/>
      <c r="H60" s="530"/>
      <c r="I60" s="530"/>
    </row>
    <row r="61" spans="1:9">
      <c r="A61" s="530"/>
      <c r="B61" s="530"/>
      <c r="C61" s="530"/>
      <c r="D61" s="530"/>
      <c r="E61" s="530"/>
      <c r="F61" s="530"/>
      <c r="G61" s="530"/>
      <c r="H61" s="530"/>
      <c r="I61" s="530"/>
    </row>
    <row r="62" spans="1:9">
      <c r="A62" s="530"/>
      <c r="B62" s="530"/>
      <c r="C62" s="530"/>
      <c r="D62" s="530"/>
      <c r="E62" s="530"/>
      <c r="F62" s="530"/>
      <c r="G62" s="530"/>
      <c r="H62" s="530"/>
      <c r="I62" s="530"/>
    </row>
    <row r="63" spans="1:9">
      <c r="A63" s="530"/>
      <c r="B63" s="530"/>
      <c r="C63" s="530"/>
      <c r="D63" s="530"/>
      <c r="E63" s="530"/>
      <c r="F63" s="530"/>
      <c r="G63" s="530"/>
      <c r="H63" s="530"/>
      <c r="I63" s="530"/>
    </row>
    <row r="64" spans="1:9">
      <c r="A64" s="530"/>
      <c r="B64" s="530"/>
      <c r="C64" s="530"/>
      <c r="D64" s="530"/>
      <c r="E64" s="530"/>
      <c r="F64" s="530"/>
      <c r="G64" s="530"/>
      <c r="H64" s="530"/>
      <c r="I64" s="530"/>
    </row>
    <row r="65" spans="1:9">
      <c r="A65" s="530"/>
      <c r="B65" s="530"/>
      <c r="C65" s="530"/>
      <c r="D65" s="530"/>
      <c r="E65" s="530"/>
      <c r="F65" s="530"/>
      <c r="G65" s="530"/>
      <c r="H65" s="530"/>
      <c r="I65" s="530"/>
    </row>
    <row r="66" spans="1:9">
      <c r="A66" s="530"/>
      <c r="B66" s="530"/>
      <c r="C66" s="530"/>
      <c r="D66" s="530"/>
      <c r="E66" s="530"/>
      <c r="F66" s="530"/>
      <c r="G66" s="530"/>
      <c r="H66" s="530"/>
      <c r="I66" s="530"/>
    </row>
    <row r="67" spans="1:9">
      <c r="A67" s="530"/>
      <c r="B67" s="530"/>
      <c r="C67" s="530"/>
      <c r="D67" s="530"/>
      <c r="E67" s="530"/>
      <c r="F67" s="530"/>
      <c r="G67" s="530"/>
      <c r="H67" s="530"/>
      <c r="I67" s="530"/>
    </row>
    <row r="68" spans="1:9">
      <c r="A68" s="530"/>
      <c r="B68" s="530"/>
      <c r="C68" s="530"/>
      <c r="D68" s="530"/>
      <c r="E68" s="530"/>
      <c r="F68" s="530"/>
      <c r="G68" s="530"/>
      <c r="H68" s="530"/>
      <c r="I68" s="530"/>
    </row>
    <row r="69" spans="1:9">
      <c r="A69" s="530"/>
      <c r="B69" s="530"/>
      <c r="C69" s="530"/>
      <c r="D69" s="530"/>
      <c r="E69" s="530"/>
      <c r="F69" s="530"/>
      <c r="G69" s="530"/>
      <c r="H69" s="530"/>
      <c r="I69" s="530"/>
    </row>
    <row r="70" spans="1:9">
      <c r="A70" s="530"/>
      <c r="B70" s="530"/>
      <c r="C70" s="530"/>
      <c r="D70" s="530"/>
      <c r="E70" s="530"/>
      <c r="F70" s="530"/>
      <c r="G70" s="530"/>
      <c r="H70" s="530"/>
      <c r="I70" s="530"/>
    </row>
    <row r="71" spans="1:9">
      <c r="A71" s="530"/>
      <c r="B71" s="530"/>
      <c r="C71" s="530"/>
      <c r="D71" s="530"/>
      <c r="E71" s="530"/>
      <c r="F71" s="530"/>
      <c r="G71" s="530"/>
      <c r="H71" s="530"/>
      <c r="I71" s="530"/>
    </row>
    <row r="72" spans="1:9">
      <c r="A72" s="530"/>
      <c r="B72" s="530"/>
      <c r="C72" s="530"/>
      <c r="D72" s="530"/>
      <c r="E72" s="530"/>
      <c r="F72" s="530"/>
      <c r="G72" s="530"/>
      <c r="H72" s="530"/>
      <c r="I72" s="530"/>
    </row>
    <row r="73" spans="1:9">
      <c r="A73" s="530"/>
      <c r="B73" s="530"/>
      <c r="C73" s="530"/>
      <c r="D73" s="530"/>
      <c r="E73" s="530"/>
      <c r="F73" s="530"/>
      <c r="G73" s="530"/>
      <c r="H73" s="530"/>
      <c r="I73" s="530"/>
    </row>
    <row r="74" spans="1:9">
      <c r="A74" s="530"/>
      <c r="B74" s="530"/>
      <c r="C74" s="530"/>
      <c r="D74" s="530"/>
      <c r="E74" s="530"/>
      <c r="F74" s="530"/>
      <c r="G74" s="530"/>
      <c r="H74" s="530"/>
      <c r="I74" s="530"/>
    </row>
    <row r="75" spans="1:9">
      <c r="A75" s="530"/>
      <c r="B75" s="530"/>
      <c r="C75" s="530"/>
      <c r="D75" s="530"/>
      <c r="E75" s="530"/>
      <c r="F75" s="530"/>
      <c r="G75" s="530"/>
      <c r="H75" s="530"/>
      <c r="I75" s="530"/>
    </row>
    <row r="76" spans="1:9">
      <c r="A76" s="530"/>
      <c r="B76" s="530"/>
      <c r="C76" s="530"/>
      <c r="D76" s="530"/>
      <c r="E76" s="530"/>
      <c r="F76" s="530"/>
      <c r="G76" s="530"/>
      <c r="H76" s="530"/>
      <c r="I76" s="530"/>
    </row>
    <row r="77" spans="1:9">
      <c r="A77" s="530"/>
      <c r="B77" s="530"/>
      <c r="C77" s="530"/>
      <c r="D77" s="530"/>
      <c r="E77" s="530"/>
      <c r="F77" s="530"/>
      <c r="G77" s="530"/>
      <c r="H77" s="530"/>
      <c r="I77" s="530"/>
    </row>
    <row r="78" spans="1:9">
      <c r="A78" s="530"/>
      <c r="B78" s="530"/>
      <c r="C78" s="530"/>
      <c r="D78" s="530"/>
      <c r="E78" s="530"/>
      <c r="F78" s="530"/>
      <c r="G78" s="530"/>
      <c r="H78" s="530"/>
      <c r="I78" s="530"/>
    </row>
    <row r="79" spans="1:9">
      <c r="A79" s="530"/>
      <c r="B79" s="530"/>
      <c r="C79" s="530"/>
      <c r="D79" s="530"/>
      <c r="E79" s="530"/>
      <c r="F79" s="530"/>
      <c r="G79" s="530"/>
      <c r="H79" s="530"/>
      <c r="I79" s="530"/>
    </row>
    <row r="80" spans="1:9">
      <c r="A80" s="530"/>
      <c r="B80" s="530"/>
      <c r="C80" s="530"/>
      <c r="D80" s="530"/>
      <c r="E80" s="530"/>
      <c r="F80" s="530"/>
      <c r="G80" s="530"/>
      <c r="H80" s="530"/>
      <c r="I80" s="530"/>
    </row>
    <row r="81" spans="1:9">
      <c r="A81" s="530"/>
      <c r="B81" s="530"/>
      <c r="C81" s="530"/>
      <c r="D81" s="530"/>
      <c r="E81" s="530"/>
      <c r="F81" s="530"/>
      <c r="G81" s="530"/>
      <c r="H81" s="530"/>
      <c r="I81" s="530"/>
    </row>
    <row r="82" spans="1:9">
      <c r="A82" s="530"/>
      <c r="B82" s="530"/>
      <c r="C82" s="530"/>
      <c r="D82" s="530"/>
      <c r="E82" s="530"/>
      <c r="F82" s="530"/>
      <c r="G82" s="530"/>
      <c r="H82" s="530"/>
      <c r="I82" s="530"/>
    </row>
    <row r="83" spans="1:9">
      <c r="A83" s="530"/>
      <c r="B83" s="530"/>
      <c r="C83" s="530"/>
      <c r="D83" s="530"/>
      <c r="E83" s="530"/>
      <c r="F83" s="530"/>
      <c r="G83" s="530"/>
      <c r="H83" s="530"/>
      <c r="I83" s="530"/>
    </row>
    <row r="84" spans="1:9">
      <c r="A84" s="530"/>
      <c r="B84" s="530"/>
      <c r="C84" s="530"/>
      <c r="D84" s="530"/>
      <c r="E84" s="530"/>
      <c r="F84" s="530"/>
      <c r="G84" s="530"/>
      <c r="H84" s="530"/>
      <c r="I84" s="530"/>
    </row>
    <row r="85" spans="1:9">
      <c r="A85" s="530"/>
      <c r="B85" s="530"/>
      <c r="C85" s="530"/>
      <c r="D85" s="530"/>
      <c r="E85" s="530"/>
      <c r="F85" s="530"/>
      <c r="G85" s="530"/>
      <c r="H85" s="530"/>
      <c r="I85" s="530"/>
    </row>
    <row r="86" spans="1:9">
      <c r="A86" s="530"/>
      <c r="B86" s="530"/>
      <c r="C86" s="530"/>
      <c r="D86" s="530"/>
      <c r="E86" s="530"/>
      <c r="F86" s="530"/>
      <c r="G86" s="530"/>
      <c r="H86" s="530"/>
      <c r="I86" s="530"/>
    </row>
    <row r="87" spans="1:9">
      <c r="A87" s="530"/>
      <c r="B87" s="530"/>
      <c r="C87" s="530"/>
      <c r="D87" s="530"/>
      <c r="E87" s="530"/>
      <c r="F87" s="530"/>
      <c r="G87" s="530"/>
      <c r="H87" s="530"/>
      <c r="I87" s="530"/>
    </row>
    <row r="88" spans="1:9">
      <c r="A88" s="530"/>
      <c r="B88" s="530"/>
      <c r="C88" s="530"/>
      <c r="D88" s="530"/>
      <c r="E88" s="530"/>
      <c r="F88" s="530"/>
      <c r="G88" s="530"/>
      <c r="H88" s="530"/>
      <c r="I88" s="530"/>
    </row>
  </sheetData>
  <mergeCells count="18">
    <mergeCell ref="A1:J1"/>
    <mergeCell ref="A5:C5"/>
    <mergeCell ref="D5:F5"/>
    <mergeCell ref="G5:H5"/>
    <mergeCell ref="I5:L5"/>
    <mergeCell ref="A28:L28"/>
    <mergeCell ref="G6:G8"/>
    <mergeCell ref="H6:H8"/>
    <mergeCell ref="I6:J7"/>
    <mergeCell ref="K6:K8"/>
    <mergeCell ref="L6:L8"/>
    <mergeCell ref="A9:A13"/>
    <mergeCell ref="A6:A8"/>
    <mergeCell ref="B6:B8"/>
    <mergeCell ref="C6:C8"/>
    <mergeCell ref="D6:D8"/>
    <mergeCell ref="E6:E8"/>
    <mergeCell ref="F6:F8"/>
  </mergeCells>
  <phoneticPr fontId="14" type="noConversion"/>
  <pageMargins left="0.78740157480314965" right="0.78740157480314965" top="0.70866141732283472" bottom="0.70866141732283472" header="0.51181102362204722" footer="0.31496062992125984"/>
  <pageSetup paperSize="9" firstPageNumber="70" orientation="portrait" blackAndWhite="1" useFirstPageNumber="1" r:id="rId1"/>
  <headerFooter alignWithMargins="0">
    <oddFooter>&amp;C&amp;"標楷體,標準"&amp;14&amp;P</oddFooter>
  </headerFooter>
  <colBreaks count="1" manualBreakCount="1">
    <brk id="6" min="1" max="27" man="1"/>
  </col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16"/>
  <sheetViews>
    <sheetView view="pageBreakPreview" zoomScale="70" zoomScaleNormal="90" zoomScaleSheetLayoutView="70" workbookViewId="0">
      <selection activeCell="C28" sqref="C28"/>
    </sheetView>
  </sheetViews>
  <sheetFormatPr defaultColWidth="9" defaultRowHeight="16.5"/>
  <cols>
    <col min="1" max="1" width="30.375" style="220" customWidth="1"/>
    <col min="2" max="2" width="17.375" style="220" customWidth="1"/>
    <col min="3" max="3" width="35.375" style="220" customWidth="1"/>
    <col min="4" max="4" width="14.125" style="318" customWidth="1"/>
    <col min="5" max="5" width="13" style="318" customWidth="1"/>
    <col min="6" max="7" width="10.75" style="318" customWidth="1"/>
    <col min="8" max="8" width="13" style="318" customWidth="1"/>
    <col min="9" max="9" width="10.75" style="318" customWidth="1"/>
    <col min="10" max="10" width="14.5" style="318" bestFit="1" customWidth="1"/>
    <col min="11" max="11" width="15.875" style="220" bestFit="1" customWidth="1"/>
    <col min="12" max="12" width="12.375" style="318" bestFit="1" customWidth="1"/>
    <col min="13" max="13" width="15.875" style="220" bestFit="1" customWidth="1"/>
    <col min="14" max="14" width="14.5" style="220" bestFit="1" customWidth="1"/>
    <col min="15" max="16384" width="9" style="220"/>
  </cols>
  <sheetData>
    <row r="1" spans="1:15" s="6" customFormat="1" ht="19.5">
      <c r="A1" s="1088"/>
      <c r="B1" s="1088"/>
      <c r="C1" s="1088"/>
      <c r="D1" s="900"/>
      <c r="E1" s="900"/>
      <c r="F1" s="900"/>
      <c r="G1" s="900"/>
      <c r="H1" s="900"/>
      <c r="I1" s="900"/>
      <c r="J1" s="900"/>
      <c r="L1" s="900"/>
    </row>
    <row r="2" spans="1:15" s="6" customFormat="1" ht="21">
      <c r="A2" s="965" t="s">
        <v>254</v>
      </c>
      <c r="B2" s="965"/>
      <c r="C2" s="965"/>
      <c r="D2" s="900"/>
      <c r="E2" s="900"/>
      <c r="F2" s="900"/>
      <c r="G2" s="900"/>
      <c r="H2" s="900"/>
      <c r="I2" s="900"/>
      <c r="J2" s="900"/>
      <c r="L2" s="900"/>
    </row>
    <row r="3" spans="1:15" s="6" customFormat="1" ht="25.5">
      <c r="A3" s="967" t="s">
        <v>251</v>
      </c>
      <c r="B3" s="967"/>
      <c r="C3" s="967"/>
      <c r="D3" s="901"/>
      <c r="E3" s="902"/>
      <c r="F3" s="902"/>
      <c r="G3" s="900"/>
      <c r="H3" s="900"/>
      <c r="I3" s="900"/>
      <c r="J3" s="900"/>
      <c r="L3" s="900"/>
    </row>
    <row r="4" spans="1:15" s="97" customFormat="1" ht="20.45" customHeight="1" thickBot="1">
      <c r="A4" s="1103" t="s">
        <v>688</v>
      </c>
      <c r="B4" s="1104"/>
      <c r="C4" s="223" t="s">
        <v>64</v>
      </c>
      <c r="D4" s="902"/>
      <c r="E4" s="902"/>
      <c r="F4" s="902"/>
      <c r="G4" s="903"/>
      <c r="H4" s="903"/>
      <c r="I4" s="903"/>
      <c r="J4" s="903"/>
      <c r="L4" s="903"/>
    </row>
    <row r="5" spans="1:15" s="25" customFormat="1" ht="21" customHeight="1">
      <c r="A5" s="1105" t="s">
        <v>87</v>
      </c>
      <c r="B5" s="1107" t="s">
        <v>277</v>
      </c>
      <c r="C5" s="1109" t="s">
        <v>252</v>
      </c>
      <c r="D5" s="904"/>
      <c r="E5" s="904"/>
      <c r="F5" s="904"/>
      <c r="G5" s="904"/>
      <c r="H5" s="904"/>
      <c r="I5" s="904"/>
      <c r="J5" s="904"/>
      <c r="L5" s="904"/>
    </row>
    <row r="6" spans="1:15" s="25" customFormat="1" ht="33.6" customHeight="1">
      <c r="A6" s="1106"/>
      <c r="B6" s="1108"/>
      <c r="C6" s="1110"/>
      <c r="D6" s="905"/>
      <c r="E6" s="905"/>
      <c r="F6" s="905"/>
      <c r="G6" s="905"/>
      <c r="H6" s="905"/>
      <c r="I6" s="905"/>
      <c r="J6" s="905"/>
      <c r="K6" s="894"/>
      <c r="L6" s="904"/>
    </row>
    <row r="7" spans="1:15" s="25" customFormat="1" ht="20.45" customHeight="1">
      <c r="A7" s="398" t="s">
        <v>253</v>
      </c>
      <c r="B7" s="888">
        <v>48670976</v>
      </c>
      <c r="C7" s="906"/>
      <c r="D7" s="904"/>
      <c r="E7" s="904"/>
      <c r="F7" s="904"/>
      <c r="G7" s="904"/>
      <c r="H7" s="904"/>
      <c r="I7" s="904"/>
      <c r="J7" s="904"/>
      <c r="K7" s="583"/>
      <c r="L7" s="904"/>
      <c r="M7" s="583"/>
      <c r="N7" s="583"/>
    </row>
    <row r="8" spans="1:15" ht="20.45" customHeight="1">
      <c r="A8" s="399" t="s">
        <v>480</v>
      </c>
      <c r="B8" s="888"/>
      <c r="C8" s="887"/>
      <c r="D8" s="904"/>
      <c r="E8" s="904"/>
      <c r="F8" s="904"/>
      <c r="G8" s="904"/>
      <c r="H8" s="904"/>
      <c r="I8" s="904"/>
      <c r="J8" s="904"/>
      <c r="K8" s="583"/>
      <c r="M8" s="583"/>
      <c r="N8" s="583"/>
    </row>
    <row r="9" spans="1:15" s="224" customFormat="1" ht="20.45" customHeight="1">
      <c r="A9" s="390" t="s">
        <v>481</v>
      </c>
      <c r="B9" s="420">
        <v>0</v>
      </c>
      <c r="C9" s="907"/>
      <c r="D9" s="904"/>
      <c r="E9" s="904"/>
      <c r="F9" s="904"/>
      <c r="G9" s="904"/>
      <c r="H9" s="904"/>
      <c r="I9" s="904"/>
      <c r="J9" s="904"/>
      <c r="K9" s="583"/>
      <c r="L9" s="897"/>
      <c r="M9" s="583"/>
      <c r="N9" s="583"/>
    </row>
    <row r="10" spans="1:15" ht="20.45" customHeight="1">
      <c r="A10" s="390" t="s">
        <v>482</v>
      </c>
      <c r="B10" s="908">
        <v>3296955</v>
      </c>
      <c r="C10" s="909"/>
      <c r="D10" s="904"/>
      <c r="E10" s="904"/>
      <c r="F10" s="904"/>
      <c r="G10" s="904"/>
      <c r="H10" s="904"/>
      <c r="I10" s="904"/>
      <c r="J10" s="904"/>
      <c r="K10" s="583"/>
      <c r="M10" s="583"/>
      <c r="N10" s="583"/>
    </row>
    <row r="11" spans="1:15" ht="21.6" customHeight="1">
      <c r="A11" s="390" t="s">
        <v>623</v>
      </c>
      <c r="B11" s="420">
        <v>0</v>
      </c>
      <c r="C11" s="909"/>
      <c r="D11" s="904"/>
      <c r="E11" s="904"/>
      <c r="F11" s="904"/>
      <c r="G11" s="904"/>
      <c r="H11" s="904"/>
      <c r="I11" s="904"/>
      <c r="J11" s="904"/>
      <c r="K11" s="583"/>
      <c r="M11" s="583"/>
      <c r="N11" s="583"/>
    </row>
    <row r="12" spans="1:15" ht="36" customHeight="1">
      <c r="A12" s="390" t="s">
        <v>622</v>
      </c>
      <c r="B12" s="420">
        <v>755351</v>
      </c>
      <c r="C12" s="582" t="s">
        <v>683</v>
      </c>
      <c r="D12" s="904"/>
      <c r="E12" s="904"/>
      <c r="F12" s="904"/>
      <c r="G12" s="904"/>
      <c r="H12" s="904"/>
      <c r="I12" s="904"/>
      <c r="J12" s="904"/>
      <c r="K12" s="583"/>
      <c r="L12" s="897"/>
      <c r="M12" s="583"/>
      <c r="N12" s="583"/>
      <c r="O12" s="224"/>
    </row>
    <row r="13" spans="1:15" ht="20.45" customHeight="1">
      <c r="A13" s="390" t="s">
        <v>483</v>
      </c>
      <c r="B13" s="910">
        <v>1000</v>
      </c>
      <c r="C13" s="1098" t="s">
        <v>665</v>
      </c>
      <c r="D13" s="904"/>
      <c r="E13" s="904"/>
      <c r="F13" s="904"/>
      <c r="G13" s="904"/>
      <c r="H13" s="904"/>
      <c r="I13" s="904"/>
      <c r="J13" s="904"/>
      <c r="K13" s="583"/>
      <c r="M13" s="583"/>
      <c r="N13" s="583"/>
    </row>
    <row r="14" spans="1:15" ht="20.45" customHeight="1">
      <c r="A14" s="379"/>
      <c r="B14" s="911"/>
      <c r="C14" s="1099"/>
      <c r="I14" s="904"/>
      <c r="J14" s="904"/>
      <c r="M14" s="583"/>
      <c r="N14" s="583"/>
    </row>
    <row r="15" spans="1:15" ht="46.9" customHeight="1">
      <c r="A15" s="85"/>
      <c r="B15" s="912"/>
      <c r="C15" s="1099"/>
      <c r="I15" s="904"/>
      <c r="M15" s="583"/>
      <c r="N15" s="583"/>
    </row>
    <row r="16" spans="1:15" ht="42.6" customHeight="1">
      <c r="A16" s="85"/>
      <c r="B16" s="912"/>
      <c r="C16" s="1099"/>
      <c r="I16" s="904"/>
      <c r="M16" s="583"/>
      <c r="N16" s="583"/>
    </row>
    <row r="17" spans="1:14" ht="19.899999999999999" customHeight="1">
      <c r="A17" s="399" t="s">
        <v>484</v>
      </c>
      <c r="B17" s="912"/>
      <c r="C17" s="913"/>
      <c r="I17" s="904"/>
      <c r="M17" s="583"/>
      <c r="N17" s="583"/>
    </row>
    <row r="18" spans="1:14" ht="21.6" customHeight="1">
      <c r="A18" s="400" t="s">
        <v>485</v>
      </c>
      <c r="B18" s="912">
        <v>0</v>
      </c>
      <c r="C18" s="913"/>
      <c r="I18" s="904"/>
      <c r="J18" s="904"/>
      <c r="K18" s="583"/>
      <c r="M18" s="583"/>
      <c r="N18" s="583"/>
    </row>
    <row r="19" spans="1:14" ht="21.6" customHeight="1">
      <c r="A19" s="400" t="s">
        <v>486</v>
      </c>
      <c r="B19" s="912">
        <v>0</v>
      </c>
      <c r="C19" s="913"/>
      <c r="I19" s="904"/>
      <c r="J19" s="904"/>
      <c r="K19" s="583"/>
      <c r="M19" s="583"/>
      <c r="N19" s="583"/>
    </row>
    <row r="20" spans="1:14" ht="25.15" customHeight="1">
      <c r="A20" s="390" t="s">
        <v>483</v>
      </c>
      <c r="B20" s="910">
        <v>0</v>
      </c>
      <c r="C20" s="914"/>
      <c r="I20" s="904"/>
      <c r="J20" s="904"/>
      <c r="K20" s="583"/>
      <c r="M20" s="583"/>
      <c r="N20" s="583"/>
    </row>
    <row r="21" spans="1:14" ht="78" customHeight="1">
      <c r="A21" s="85"/>
      <c r="B21" s="912"/>
      <c r="C21" s="913"/>
      <c r="M21" s="583"/>
      <c r="N21" s="583"/>
    </row>
    <row r="22" spans="1:14" ht="58.9" customHeight="1">
      <c r="A22" s="85"/>
      <c r="B22" s="912"/>
      <c r="C22" s="913"/>
      <c r="M22" s="583"/>
      <c r="N22" s="583"/>
    </row>
    <row r="23" spans="1:14" ht="49.9" customHeight="1">
      <c r="A23" s="85"/>
      <c r="B23" s="911"/>
      <c r="C23" s="915"/>
      <c r="M23" s="583"/>
      <c r="N23" s="583"/>
    </row>
    <row r="24" spans="1:14" ht="25.5" customHeight="1" thickBot="1">
      <c r="A24" s="401" t="s">
        <v>487</v>
      </c>
      <c r="B24" s="916">
        <v>52724282</v>
      </c>
      <c r="C24" s="917"/>
      <c r="K24" s="583"/>
      <c r="M24" s="583"/>
      <c r="N24" s="583"/>
    </row>
    <row r="25" spans="1:14">
      <c r="A25" s="1100" t="s">
        <v>702</v>
      </c>
      <c r="B25" s="1101"/>
      <c r="C25" s="1101"/>
    </row>
    <row r="26" spans="1:14" ht="59.45" customHeight="1">
      <c r="A26" s="1038"/>
      <c r="B26" s="1102"/>
      <c r="C26" s="1102"/>
    </row>
    <row r="27" spans="1:14">
      <c r="A27" s="6"/>
      <c r="D27" s="918"/>
      <c r="E27" s="918"/>
      <c r="F27" s="918"/>
      <c r="G27" s="918"/>
      <c r="H27" s="918"/>
      <c r="I27" s="918"/>
      <c r="J27" s="918"/>
    </row>
    <row r="28" spans="1:14" ht="39" customHeight="1">
      <c r="A28" s="6"/>
    </row>
    <row r="29" spans="1:14" ht="44.45" customHeight="1">
      <c r="A29" s="6"/>
    </row>
    <row r="30" spans="1:14">
      <c r="A30" s="6"/>
    </row>
    <row r="31" spans="1:14">
      <c r="A31" s="6"/>
    </row>
    <row r="32" spans="1:14" s="38" customFormat="1">
      <c r="A32" s="6"/>
      <c r="B32" s="220"/>
      <c r="C32" s="220"/>
      <c r="D32" s="919"/>
      <c r="E32" s="919"/>
      <c r="F32" s="919"/>
      <c r="G32" s="919"/>
      <c r="H32" s="919"/>
      <c r="I32" s="919"/>
      <c r="J32" s="919"/>
      <c r="L32" s="919"/>
    </row>
    <row r="33" spans="1:1">
      <c r="A33" s="6"/>
    </row>
    <row r="34" spans="1:1" ht="36.6" customHeight="1">
      <c r="A34" s="6"/>
    </row>
    <row r="35" spans="1:1">
      <c r="A35" s="6"/>
    </row>
    <row r="36" spans="1:1">
      <c r="A36" s="6"/>
    </row>
    <row r="37" spans="1:1">
      <c r="A37" s="6"/>
    </row>
    <row r="38" spans="1:1">
      <c r="A38" s="6"/>
    </row>
    <row r="39" spans="1:1">
      <c r="A39" s="6"/>
    </row>
    <row r="40" spans="1:1">
      <c r="A40" s="6"/>
    </row>
    <row r="41" spans="1:1">
      <c r="A41" s="6"/>
    </row>
    <row r="42" spans="1:1">
      <c r="A42" s="6"/>
    </row>
    <row r="43" spans="1:1">
      <c r="A43" s="6"/>
    </row>
    <row r="44" spans="1:1">
      <c r="A44" s="6"/>
    </row>
    <row r="45" spans="1:1">
      <c r="A45" s="6"/>
    </row>
    <row r="46" spans="1:1">
      <c r="A46" s="6"/>
    </row>
    <row r="47" spans="1:1">
      <c r="A47" s="6"/>
    </row>
    <row r="48" spans="1:1">
      <c r="A48" s="6"/>
    </row>
    <row r="49" spans="1:1">
      <c r="A49" s="6"/>
    </row>
    <row r="50" spans="1:1">
      <c r="A50" s="6"/>
    </row>
    <row r="51" spans="1:1">
      <c r="A51" s="6"/>
    </row>
    <row r="52" spans="1:1">
      <c r="A52" s="6"/>
    </row>
    <row r="53" spans="1:1">
      <c r="A53" s="6"/>
    </row>
    <row r="54" spans="1:1">
      <c r="A54" s="6"/>
    </row>
    <row r="55" spans="1:1">
      <c r="A55" s="6"/>
    </row>
    <row r="56" spans="1:1">
      <c r="A56" s="6"/>
    </row>
    <row r="57" spans="1:1">
      <c r="A57" s="6"/>
    </row>
    <row r="58" spans="1:1">
      <c r="A58" s="6"/>
    </row>
    <row r="59" spans="1:1">
      <c r="A59" s="6"/>
    </row>
    <row r="60" spans="1:1">
      <c r="A60" s="6"/>
    </row>
    <row r="61" spans="1:1">
      <c r="A61" s="6"/>
    </row>
    <row r="62" spans="1:1">
      <c r="A62" s="6"/>
    </row>
    <row r="63" spans="1:1">
      <c r="A63" s="6"/>
    </row>
    <row r="64" spans="1:1">
      <c r="A64" s="6"/>
    </row>
    <row r="65" spans="1:1">
      <c r="A65" s="6"/>
    </row>
    <row r="66" spans="1:1">
      <c r="A66" s="6"/>
    </row>
    <row r="67" spans="1:1">
      <c r="A67" s="6"/>
    </row>
    <row r="68" spans="1:1">
      <c r="A68" s="6"/>
    </row>
    <row r="69" spans="1:1">
      <c r="A69" s="6"/>
    </row>
    <row r="70" spans="1:1">
      <c r="A70" s="6"/>
    </row>
    <row r="71" spans="1:1">
      <c r="A71" s="6"/>
    </row>
    <row r="72" spans="1:1">
      <c r="A72" s="6"/>
    </row>
    <row r="73" spans="1:1">
      <c r="A73" s="6"/>
    </row>
    <row r="74" spans="1:1">
      <c r="A74" s="6"/>
    </row>
    <row r="75" spans="1:1">
      <c r="A75" s="6"/>
    </row>
    <row r="76" spans="1:1">
      <c r="A76" s="6"/>
    </row>
    <row r="77" spans="1:1">
      <c r="A77" s="6"/>
    </row>
    <row r="78" spans="1:1">
      <c r="A78" s="6"/>
    </row>
    <row r="79" spans="1:1">
      <c r="A79" s="6"/>
    </row>
    <row r="80" spans="1:1">
      <c r="A80" s="6"/>
    </row>
    <row r="81" spans="1:1">
      <c r="A81" s="6"/>
    </row>
    <row r="82" spans="1:1">
      <c r="A82" s="6"/>
    </row>
    <row r="83" spans="1:1">
      <c r="A83" s="6"/>
    </row>
    <row r="84" spans="1:1">
      <c r="A84" s="6"/>
    </row>
    <row r="85" spans="1:1">
      <c r="A85" s="6"/>
    </row>
    <row r="86" spans="1:1">
      <c r="A86" s="6"/>
    </row>
    <row r="87" spans="1:1">
      <c r="A87" s="6"/>
    </row>
    <row r="88" spans="1:1">
      <c r="A88" s="6"/>
    </row>
    <row r="89" spans="1:1">
      <c r="A89" s="6"/>
    </row>
    <row r="90" spans="1:1">
      <c r="A90" s="6"/>
    </row>
    <row r="91" spans="1:1">
      <c r="A91" s="6"/>
    </row>
    <row r="92" spans="1:1">
      <c r="A92" s="6"/>
    </row>
    <row r="93" spans="1:1">
      <c r="A93" s="6"/>
    </row>
    <row r="94" spans="1:1">
      <c r="A94" s="6"/>
    </row>
    <row r="95" spans="1:1">
      <c r="A95" s="6"/>
    </row>
    <row r="96" spans="1:1">
      <c r="A96" s="6"/>
    </row>
    <row r="97" spans="1:1">
      <c r="A97" s="6"/>
    </row>
    <row r="98" spans="1:1">
      <c r="A98" s="6"/>
    </row>
    <row r="99" spans="1:1">
      <c r="A99" s="6"/>
    </row>
    <row r="100" spans="1:1">
      <c r="A100" s="6"/>
    </row>
    <row r="101" spans="1:1">
      <c r="A101" s="6"/>
    </row>
    <row r="102" spans="1:1">
      <c r="A102" s="6"/>
    </row>
    <row r="103" spans="1:1">
      <c r="A103" s="6"/>
    </row>
    <row r="104" spans="1:1">
      <c r="A104" s="6"/>
    </row>
    <row r="105" spans="1:1">
      <c r="A105" s="6"/>
    </row>
    <row r="106" spans="1:1">
      <c r="A106" s="6"/>
    </row>
    <row r="107" spans="1:1">
      <c r="A107" s="6"/>
    </row>
    <row r="108" spans="1:1">
      <c r="A108" s="6"/>
    </row>
    <row r="109" spans="1:1">
      <c r="A109" s="6"/>
    </row>
    <row r="110" spans="1:1">
      <c r="A110" s="6"/>
    </row>
    <row r="111" spans="1:1">
      <c r="A111" s="6"/>
    </row>
    <row r="112" spans="1:1">
      <c r="A112" s="6"/>
    </row>
    <row r="113" spans="1:1">
      <c r="A113" s="6"/>
    </row>
    <row r="114" spans="1:1">
      <c r="A114" s="6"/>
    </row>
    <row r="115" spans="1:1">
      <c r="A115" s="6"/>
    </row>
    <row r="116" spans="1:1">
      <c r="A116" s="6"/>
    </row>
    <row r="117" spans="1:1">
      <c r="A117" s="6"/>
    </row>
    <row r="118" spans="1:1">
      <c r="A118" s="6"/>
    </row>
    <row r="119" spans="1:1">
      <c r="A119" s="6"/>
    </row>
    <row r="120" spans="1:1">
      <c r="A120" s="6"/>
    </row>
    <row r="121" spans="1:1">
      <c r="A121" s="6"/>
    </row>
    <row r="122" spans="1:1">
      <c r="A122" s="6"/>
    </row>
    <row r="123" spans="1:1">
      <c r="A123" s="6"/>
    </row>
    <row r="124" spans="1:1">
      <c r="A124" s="6"/>
    </row>
    <row r="125" spans="1:1">
      <c r="A125" s="6"/>
    </row>
    <row r="126" spans="1:1">
      <c r="A126" s="6"/>
    </row>
    <row r="127" spans="1:1">
      <c r="A127" s="6"/>
    </row>
    <row r="128" spans="1:1">
      <c r="A128" s="6"/>
    </row>
    <row r="129" spans="1:1">
      <c r="A129" s="6"/>
    </row>
    <row r="130" spans="1:1">
      <c r="A130" s="6"/>
    </row>
    <row r="131" spans="1:1">
      <c r="A131" s="6"/>
    </row>
    <row r="132" spans="1:1">
      <c r="A132" s="6"/>
    </row>
    <row r="133" spans="1:1">
      <c r="A133" s="6"/>
    </row>
    <row r="134" spans="1:1">
      <c r="A134" s="6"/>
    </row>
    <row r="135" spans="1:1">
      <c r="A135" s="6"/>
    </row>
    <row r="136" spans="1:1">
      <c r="A136" s="6"/>
    </row>
    <row r="137" spans="1:1">
      <c r="A137" s="6"/>
    </row>
    <row r="138" spans="1:1">
      <c r="A138" s="6"/>
    </row>
    <row r="139" spans="1:1">
      <c r="A139" s="6"/>
    </row>
    <row r="140" spans="1:1">
      <c r="A140" s="6"/>
    </row>
    <row r="141" spans="1:1">
      <c r="A141" s="6"/>
    </row>
    <row r="142" spans="1:1">
      <c r="A142" s="6"/>
    </row>
    <row r="143" spans="1:1">
      <c r="A143" s="6"/>
    </row>
    <row r="144" spans="1:1">
      <c r="A144" s="6"/>
    </row>
    <row r="145" spans="1:1">
      <c r="A145" s="6"/>
    </row>
    <row r="146" spans="1:1">
      <c r="A146" s="6"/>
    </row>
    <row r="147" spans="1:1">
      <c r="A147" s="6"/>
    </row>
    <row r="148" spans="1:1">
      <c r="A148" s="6"/>
    </row>
    <row r="149" spans="1:1">
      <c r="A149" s="6"/>
    </row>
    <row r="150" spans="1:1">
      <c r="A150" s="6"/>
    </row>
    <row r="151" spans="1:1">
      <c r="A151" s="6"/>
    </row>
    <row r="152" spans="1:1">
      <c r="A152" s="6"/>
    </row>
    <row r="153" spans="1:1">
      <c r="A153" s="6"/>
    </row>
    <row r="154" spans="1:1">
      <c r="A154" s="6"/>
    </row>
    <row r="155" spans="1:1">
      <c r="A155" s="6"/>
    </row>
    <row r="156" spans="1:1">
      <c r="A156" s="6"/>
    </row>
    <row r="157" spans="1:1">
      <c r="A157" s="6"/>
    </row>
    <row r="158" spans="1:1">
      <c r="A158" s="6"/>
    </row>
    <row r="159" spans="1:1">
      <c r="A159" s="6"/>
    </row>
    <row r="160" spans="1:1">
      <c r="A160" s="6"/>
    </row>
    <row r="161" spans="1:1">
      <c r="A161" s="6"/>
    </row>
    <row r="162" spans="1:1">
      <c r="A162" s="6"/>
    </row>
    <row r="163" spans="1:1">
      <c r="A163" s="6"/>
    </row>
    <row r="164" spans="1:1">
      <c r="A164" s="6"/>
    </row>
    <row r="165" spans="1:1">
      <c r="A165" s="6"/>
    </row>
    <row r="166" spans="1:1">
      <c r="A166" s="6"/>
    </row>
    <row r="167" spans="1:1">
      <c r="A167" s="6"/>
    </row>
    <row r="168" spans="1:1">
      <c r="A168" s="6"/>
    </row>
    <row r="169" spans="1:1">
      <c r="A169" s="6"/>
    </row>
    <row r="170" spans="1:1">
      <c r="A170" s="6"/>
    </row>
    <row r="171" spans="1:1">
      <c r="A171" s="6"/>
    </row>
    <row r="172" spans="1:1">
      <c r="A172" s="6"/>
    </row>
    <row r="173" spans="1:1">
      <c r="A173" s="6"/>
    </row>
    <row r="174" spans="1:1">
      <c r="A174" s="6"/>
    </row>
    <row r="175" spans="1:1">
      <c r="A175" s="6"/>
    </row>
    <row r="176" spans="1:1">
      <c r="A176" s="6"/>
    </row>
    <row r="177" spans="1:1">
      <c r="A177" s="6"/>
    </row>
    <row r="178" spans="1:1">
      <c r="A178" s="6"/>
    </row>
    <row r="179" spans="1:1">
      <c r="A179" s="6"/>
    </row>
    <row r="180" spans="1:1">
      <c r="A180" s="6"/>
    </row>
    <row r="181" spans="1:1">
      <c r="A181" s="6"/>
    </row>
    <row r="182" spans="1:1">
      <c r="A182" s="6"/>
    </row>
    <row r="183" spans="1:1">
      <c r="A183" s="6"/>
    </row>
    <row r="184" spans="1:1">
      <c r="A184" s="6"/>
    </row>
    <row r="185" spans="1:1">
      <c r="A185" s="6"/>
    </row>
    <row r="186" spans="1:1">
      <c r="A186" s="6"/>
    </row>
    <row r="187" spans="1:1">
      <c r="A187" s="6"/>
    </row>
    <row r="188" spans="1:1">
      <c r="A188" s="6"/>
    </row>
    <row r="189" spans="1:1">
      <c r="A189" s="6"/>
    </row>
    <row r="190" spans="1:1">
      <c r="A190" s="6"/>
    </row>
    <row r="191" spans="1:1">
      <c r="A191" s="6"/>
    </row>
    <row r="192" spans="1:1">
      <c r="A192" s="6"/>
    </row>
    <row r="193" spans="1:1">
      <c r="A193" s="6"/>
    </row>
    <row r="194" spans="1:1">
      <c r="A194" s="6"/>
    </row>
    <row r="195" spans="1:1">
      <c r="A195" s="6"/>
    </row>
    <row r="196" spans="1:1">
      <c r="A196" s="6"/>
    </row>
    <row r="197" spans="1:1">
      <c r="A197" s="6"/>
    </row>
    <row r="198" spans="1:1">
      <c r="A198" s="6"/>
    </row>
    <row r="199" spans="1:1">
      <c r="A199" s="6"/>
    </row>
    <row r="200" spans="1:1">
      <c r="A200" s="6"/>
    </row>
    <row r="201" spans="1:1">
      <c r="A201" s="6"/>
    </row>
    <row r="202" spans="1:1">
      <c r="A202" s="6"/>
    </row>
    <row r="203" spans="1:1">
      <c r="A203" s="6"/>
    </row>
    <row r="204" spans="1:1">
      <c r="A204" s="6"/>
    </row>
    <row r="205" spans="1:1">
      <c r="A205" s="6"/>
    </row>
    <row r="206" spans="1:1">
      <c r="A206" s="6"/>
    </row>
    <row r="207" spans="1:1">
      <c r="A207" s="6"/>
    </row>
    <row r="208" spans="1:1">
      <c r="A208" s="6"/>
    </row>
    <row r="209" spans="1:1">
      <c r="A209" s="6"/>
    </row>
    <row r="210" spans="1:1">
      <c r="A210" s="6"/>
    </row>
    <row r="211" spans="1:1">
      <c r="A211" s="6"/>
    </row>
    <row r="212" spans="1:1">
      <c r="A212" s="6"/>
    </row>
    <row r="213" spans="1:1">
      <c r="A213" s="6"/>
    </row>
    <row r="214" spans="1:1">
      <c r="A214" s="6"/>
    </row>
    <row r="215" spans="1:1">
      <c r="A215" s="6"/>
    </row>
    <row r="216" spans="1:1">
      <c r="A216" s="6"/>
    </row>
    <row r="217" spans="1:1">
      <c r="A217" s="6"/>
    </row>
    <row r="218" spans="1:1">
      <c r="A218" s="6"/>
    </row>
    <row r="219" spans="1:1">
      <c r="A219" s="6"/>
    </row>
    <row r="220" spans="1:1">
      <c r="A220" s="6"/>
    </row>
    <row r="221" spans="1:1">
      <c r="A221" s="6"/>
    </row>
    <row r="222" spans="1:1">
      <c r="A222" s="6"/>
    </row>
    <row r="223" spans="1:1">
      <c r="A223" s="6"/>
    </row>
    <row r="224" spans="1:1">
      <c r="A224" s="6"/>
    </row>
    <row r="225" spans="1:1">
      <c r="A225" s="6"/>
    </row>
    <row r="226" spans="1:1">
      <c r="A226" s="6"/>
    </row>
    <row r="227" spans="1:1">
      <c r="A227" s="6"/>
    </row>
    <row r="228" spans="1:1">
      <c r="A228" s="6"/>
    </row>
    <row r="229" spans="1:1">
      <c r="A229" s="6"/>
    </row>
    <row r="230" spans="1:1">
      <c r="A230" s="6"/>
    </row>
    <row r="231" spans="1:1">
      <c r="A231" s="6"/>
    </row>
    <row r="232" spans="1:1">
      <c r="A232" s="6"/>
    </row>
    <row r="233" spans="1:1">
      <c r="A233" s="6"/>
    </row>
    <row r="234" spans="1:1">
      <c r="A234" s="6"/>
    </row>
    <row r="235" spans="1:1">
      <c r="A235" s="6"/>
    </row>
    <row r="236" spans="1:1">
      <c r="A236" s="6"/>
    </row>
    <row r="237" spans="1:1">
      <c r="A237" s="6"/>
    </row>
    <row r="238" spans="1:1">
      <c r="A238" s="6"/>
    </row>
    <row r="239" spans="1:1">
      <c r="A239" s="6"/>
    </row>
    <row r="240" spans="1:1">
      <c r="A240" s="6"/>
    </row>
    <row r="241" spans="1:1">
      <c r="A241" s="6"/>
    </row>
    <row r="242" spans="1:1">
      <c r="A242" s="6"/>
    </row>
    <row r="243" spans="1:1">
      <c r="A243" s="6"/>
    </row>
    <row r="244" spans="1:1">
      <c r="A244" s="6"/>
    </row>
    <row r="245" spans="1:1">
      <c r="A245" s="6"/>
    </row>
    <row r="246" spans="1:1">
      <c r="A246" s="6"/>
    </row>
    <row r="247" spans="1:1">
      <c r="A247" s="6"/>
    </row>
    <row r="248" spans="1:1">
      <c r="A248" s="6"/>
    </row>
    <row r="249" spans="1:1">
      <c r="A249" s="6"/>
    </row>
    <row r="250" spans="1:1">
      <c r="A250" s="6"/>
    </row>
    <row r="251" spans="1:1">
      <c r="A251" s="6"/>
    </row>
    <row r="252" spans="1:1">
      <c r="A252" s="6"/>
    </row>
    <row r="253" spans="1:1">
      <c r="A253" s="6"/>
    </row>
    <row r="254" spans="1:1">
      <c r="A254" s="6"/>
    </row>
    <row r="255" spans="1:1">
      <c r="A255" s="6"/>
    </row>
    <row r="256" spans="1:1">
      <c r="A256" s="6"/>
    </row>
    <row r="257" spans="1:1">
      <c r="A257" s="6"/>
    </row>
    <row r="258" spans="1:1">
      <c r="A258" s="6"/>
    </row>
    <row r="259" spans="1:1">
      <c r="A259" s="6"/>
    </row>
    <row r="260" spans="1:1">
      <c r="A260" s="6"/>
    </row>
    <row r="261" spans="1:1">
      <c r="A261" s="6"/>
    </row>
    <row r="262" spans="1:1">
      <c r="A262" s="6"/>
    </row>
    <row r="263" spans="1:1">
      <c r="A263" s="6"/>
    </row>
    <row r="264" spans="1:1">
      <c r="A264" s="6"/>
    </row>
    <row r="265" spans="1:1">
      <c r="A265" s="6"/>
    </row>
    <row r="266" spans="1:1">
      <c r="A266" s="6"/>
    </row>
    <row r="267" spans="1:1">
      <c r="A267" s="6"/>
    </row>
    <row r="268" spans="1:1">
      <c r="A268" s="6"/>
    </row>
    <row r="269" spans="1:1">
      <c r="A269" s="6"/>
    </row>
    <row r="270" spans="1:1">
      <c r="A270" s="6"/>
    </row>
    <row r="271" spans="1:1">
      <c r="A271" s="6"/>
    </row>
    <row r="272" spans="1:1">
      <c r="A272" s="6"/>
    </row>
    <row r="273" spans="1:1">
      <c r="A273" s="6"/>
    </row>
    <row r="274" spans="1:1">
      <c r="A274" s="6"/>
    </row>
    <row r="275" spans="1:1">
      <c r="A275" s="6"/>
    </row>
    <row r="276" spans="1:1">
      <c r="A276" s="6"/>
    </row>
    <row r="277" spans="1:1">
      <c r="A277" s="6"/>
    </row>
    <row r="278" spans="1:1">
      <c r="A278" s="6"/>
    </row>
    <row r="279" spans="1:1">
      <c r="A279" s="6"/>
    </row>
    <row r="280" spans="1:1">
      <c r="A280" s="6"/>
    </row>
    <row r="281" spans="1:1">
      <c r="A281" s="6"/>
    </row>
    <row r="282" spans="1:1">
      <c r="A282" s="6"/>
    </row>
    <row r="283" spans="1:1">
      <c r="A283" s="6"/>
    </row>
    <row r="284" spans="1:1">
      <c r="A284" s="6"/>
    </row>
    <row r="285" spans="1:1">
      <c r="A285" s="6"/>
    </row>
    <row r="286" spans="1:1">
      <c r="A286" s="6"/>
    </row>
    <row r="287" spans="1:1">
      <c r="A287" s="6"/>
    </row>
    <row r="288" spans="1:1">
      <c r="A288" s="6"/>
    </row>
    <row r="289" spans="1:1">
      <c r="A289" s="6"/>
    </row>
    <row r="290" spans="1:1">
      <c r="A290" s="6"/>
    </row>
    <row r="291" spans="1:1">
      <c r="A291" s="6"/>
    </row>
    <row r="292" spans="1:1">
      <c r="A292" s="6"/>
    </row>
    <row r="293" spans="1:1">
      <c r="A293" s="6"/>
    </row>
    <row r="294" spans="1:1">
      <c r="A294" s="6"/>
    </row>
    <row r="295" spans="1:1">
      <c r="A295" s="6"/>
    </row>
    <row r="296" spans="1:1">
      <c r="A296" s="6"/>
    </row>
    <row r="297" spans="1:1">
      <c r="A297" s="6"/>
    </row>
    <row r="298" spans="1:1">
      <c r="A298" s="6"/>
    </row>
    <row r="299" spans="1:1">
      <c r="A299" s="6"/>
    </row>
    <row r="300" spans="1:1">
      <c r="A300" s="6"/>
    </row>
    <row r="301" spans="1:1">
      <c r="A301" s="6"/>
    </row>
    <row r="302" spans="1:1">
      <c r="A302" s="6"/>
    </row>
    <row r="303" spans="1:1">
      <c r="A303" s="6"/>
    </row>
    <row r="304" spans="1:1">
      <c r="A304" s="6"/>
    </row>
    <row r="305" spans="1:1">
      <c r="A305" s="6"/>
    </row>
    <row r="306" spans="1:1">
      <c r="A306" s="6"/>
    </row>
    <row r="307" spans="1:1">
      <c r="A307" s="6"/>
    </row>
    <row r="308" spans="1:1">
      <c r="A308" s="6"/>
    </row>
    <row r="309" spans="1:1">
      <c r="A309" s="6"/>
    </row>
    <row r="310" spans="1:1">
      <c r="A310" s="6"/>
    </row>
    <row r="311" spans="1:1">
      <c r="A311" s="6"/>
    </row>
    <row r="312" spans="1:1">
      <c r="A312" s="6"/>
    </row>
    <row r="313" spans="1:1">
      <c r="A313" s="6"/>
    </row>
    <row r="314" spans="1:1">
      <c r="A314" s="6"/>
    </row>
    <row r="315" spans="1:1">
      <c r="A315" s="6"/>
    </row>
    <row r="316" spans="1:1">
      <c r="A316" s="6"/>
    </row>
  </sheetData>
  <mergeCells count="9">
    <mergeCell ref="C13:C16"/>
    <mergeCell ref="A25:C26"/>
    <mergeCell ref="A1:C1"/>
    <mergeCell ref="A2:C2"/>
    <mergeCell ref="A3:C3"/>
    <mergeCell ref="A4:B4"/>
    <mergeCell ref="A5:A6"/>
    <mergeCell ref="B5:B6"/>
    <mergeCell ref="C5:C6"/>
  </mergeCells>
  <phoneticPr fontId="14" type="noConversion"/>
  <printOptions horizontalCentered="1"/>
  <pageMargins left="0.78740157480314965" right="0.78740157480314965" top="0.70866141732283472" bottom="0.70866141732283472" header="0.51181102362204722" footer="0.31496062992125984"/>
  <pageSetup paperSize="9" firstPageNumber="72" orientation="portrait" blackAndWhite="1" useFirstPageNumber="1" r:id="rId1"/>
  <headerFooter alignWithMargins="0">
    <oddFooter>&amp;C&amp;"Times New Roman,標準"&amp;P</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W64"/>
  <sheetViews>
    <sheetView view="pageBreakPreview" zoomScale="115" zoomScaleNormal="100" zoomScaleSheetLayoutView="115" workbookViewId="0">
      <pane xSplit="2" ySplit="6" topLeftCell="C31" activePane="bottomRight" state="frozen"/>
      <selection activeCell="C28" sqref="C28"/>
      <selection pane="topRight" activeCell="C28" sqref="C28"/>
      <selection pane="bottomLeft" activeCell="C28" sqref="C28"/>
      <selection pane="bottomRight" activeCell="C28" sqref="C28"/>
    </sheetView>
  </sheetViews>
  <sheetFormatPr defaultColWidth="9" defaultRowHeight="16.5"/>
  <cols>
    <col min="1" max="1" width="20.25" style="23" customWidth="1"/>
    <col min="2" max="2" width="7.125" style="23" customWidth="1"/>
    <col min="3" max="3" width="12" style="23" customWidth="1"/>
    <col min="4" max="4" width="15.5" style="23" customWidth="1"/>
    <col min="5" max="6" width="13.25" style="23" customWidth="1"/>
    <col min="7" max="7" width="13.125" style="202" customWidth="1"/>
    <col min="8" max="8" width="12.125" style="251" customWidth="1"/>
    <col min="9" max="9" width="12.5" style="202" customWidth="1"/>
    <col min="10" max="10" width="11.75" style="251" bestFit="1" customWidth="1"/>
    <col min="11" max="16384" width="9" style="23"/>
  </cols>
  <sheetData>
    <row r="1" spans="1:10" s="6" customFormat="1" ht="19.5">
      <c r="A1" s="41"/>
      <c r="B1" s="41"/>
      <c r="C1" s="41"/>
      <c r="D1" s="41"/>
      <c r="E1" s="41"/>
      <c r="F1" s="41"/>
      <c r="G1" s="201"/>
      <c r="H1" s="502"/>
      <c r="I1" s="201"/>
      <c r="J1" s="502"/>
    </row>
    <row r="2" spans="1:10" s="6" customFormat="1" ht="21">
      <c r="A2" s="104" t="s">
        <v>58</v>
      </c>
      <c r="B2" s="41"/>
      <c r="C2" s="41"/>
      <c r="D2" s="41"/>
      <c r="E2" s="41"/>
      <c r="F2" s="41"/>
      <c r="G2" s="201"/>
      <c r="H2" s="502"/>
      <c r="I2" s="201"/>
      <c r="J2" s="502"/>
    </row>
    <row r="3" spans="1:10" s="6" customFormat="1" ht="25.5">
      <c r="A3" s="115" t="s">
        <v>228</v>
      </c>
      <c r="B3" s="42"/>
      <c r="C3" s="42"/>
      <c r="D3" s="42"/>
      <c r="E3" s="42"/>
      <c r="F3" s="42"/>
      <c r="G3" s="201"/>
      <c r="H3" s="502"/>
      <c r="I3" s="201"/>
      <c r="J3" s="502"/>
    </row>
    <row r="4" spans="1:10" s="6" customFormat="1" ht="21" customHeight="1" thickBot="1">
      <c r="A4" s="264" t="s">
        <v>666</v>
      </c>
      <c r="B4" s="125"/>
      <c r="C4" s="125"/>
      <c r="D4" s="125"/>
      <c r="E4" s="86"/>
      <c r="F4" s="90" t="s">
        <v>64</v>
      </c>
      <c r="G4" s="201"/>
      <c r="H4" s="502"/>
      <c r="I4" s="201"/>
      <c r="J4" s="502"/>
    </row>
    <row r="5" spans="1:10" s="97" customFormat="1" ht="18.600000000000001" customHeight="1">
      <c r="A5" s="1105" t="s">
        <v>20</v>
      </c>
      <c r="B5" s="1112" t="s">
        <v>134</v>
      </c>
      <c r="C5" s="1112" t="s">
        <v>21</v>
      </c>
      <c r="D5" s="1117" t="s">
        <v>168</v>
      </c>
      <c r="E5" s="1112" t="s">
        <v>524</v>
      </c>
      <c r="F5" s="1115" t="s">
        <v>22</v>
      </c>
      <c r="G5" s="503"/>
      <c r="H5" s="504"/>
      <c r="I5" s="503"/>
      <c r="J5" s="504"/>
    </row>
    <row r="6" spans="1:10" s="97" customFormat="1" ht="30.6" customHeight="1">
      <c r="A6" s="1111"/>
      <c r="B6" s="1113"/>
      <c r="C6" s="1113"/>
      <c r="D6" s="1113"/>
      <c r="E6" s="1114"/>
      <c r="F6" s="1116"/>
      <c r="G6" s="505"/>
      <c r="H6" s="738"/>
      <c r="I6" s="507"/>
      <c r="J6" s="506"/>
    </row>
    <row r="7" spans="1:10" ht="20.100000000000001" customHeight="1">
      <c r="A7" s="85" t="s">
        <v>67</v>
      </c>
      <c r="B7" s="353"/>
      <c r="C7" s="308"/>
      <c r="D7" s="308"/>
      <c r="E7" s="308"/>
      <c r="F7" s="356"/>
      <c r="G7" s="508"/>
    </row>
    <row r="8" spans="1:10" ht="20.100000000000001" customHeight="1">
      <c r="A8" s="354" t="s">
        <v>23</v>
      </c>
      <c r="B8" s="353" t="s">
        <v>137</v>
      </c>
      <c r="C8" s="509">
        <v>5147482</v>
      </c>
      <c r="D8" s="510">
        <v>3392.9633945295973</v>
      </c>
      <c r="E8" s="509">
        <v>17465218</v>
      </c>
      <c r="F8" s="356"/>
      <c r="G8" s="511"/>
      <c r="H8" s="512"/>
      <c r="I8" s="208"/>
      <c r="J8" s="513"/>
    </row>
    <row r="9" spans="1:10" ht="19.5" customHeight="1">
      <c r="A9" s="354" t="s">
        <v>24</v>
      </c>
      <c r="B9" s="353" t="s">
        <v>139</v>
      </c>
      <c r="C9" s="509">
        <v>1458527</v>
      </c>
      <c r="D9" s="510">
        <v>11240.983540242998</v>
      </c>
      <c r="E9" s="509">
        <v>16395278</v>
      </c>
      <c r="F9" s="356"/>
      <c r="G9" s="511"/>
      <c r="H9" s="512"/>
      <c r="I9" s="208"/>
      <c r="J9" s="513"/>
    </row>
    <row r="10" spans="1:10" ht="20.100000000000001" customHeight="1">
      <c r="A10" s="85" t="s">
        <v>68</v>
      </c>
      <c r="B10" s="355"/>
      <c r="C10" s="509"/>
      <c r="D10" s="308"/>
      <c r="E10" s="509"/>
      <c r="F10" s="356"/>
      <c r="G10" s="511"/>
      <c r="H10" s="512"/>
    </row>
    <row r="11" spans="1:10" ht="20.100000000000001" customHeight="1">
      <c r="A11" s="354" t="s">
        <v>23</v>
      </c>
      <c r="B11" s="353" t="s">
        <v>137</v>
      </c>
      <c r="C11" s="509">
        <v>4808374</v>
      </c>
      <c r="D11" s="510">
        <v>3286.7875918137815</v>
      </c>
      <c r="E11" s="509">
        <v>15804104</v>
      </c>
      <c r="F11" s="356"/>
      <c r="G11" s="511"/>
      <c r="H11" s="512"/>
      <c r="I11" s="208"/>
      <c r="J11" s="513"/>
    </row>
    <row r="12" spans="1:10" ht="20.100000000000001" customHeight="1">
      <c r="A12" s="354" t="s">
        <v>24</v>
      </c>
      <c r="B12" s="353" t="s">
        <v>139</v>
      </c>
      <c r="C12" s="509">
        <v>1423130</v>
      </c>
      <c r="D12" s="510">
        <v>10837.626218265372</v>
      </c>
      <c r="E12" s="509">
        <v>15423351</v>
      </c>
      <c r="F12" s="356"/>
      <c r="G12" s="511"/>
      <c r="H12" s="512"/>
      <c r="I12" s="208"/>
      <c r="J12" s="513"/>
    </row>
    <row r="13" spans="1:10" ht="20.100000000000001" customHeight="1">
      <c r="A13" s="85" t="s">
        <v>65</v>
      </c>
      <c r="B13" s="355"/>
      <c r="C13" s="509"/>
      <c r="D13" s="308"/>
      <c r="E13" s="509"/>
      <c r="F13" s="356"/>
      <c r="G13" s="511"/>
      <c r="H13" s="512"/>
      <c r="I13" s="208"/>
    </row>
    <row r="14" spans="1:10" ht="20.100000000000001" customHeight="1">
      <c r="A14" s="354" t="s">
        <v>23</v>
      </c>
      <c r="B14" s="353" t="s">
        <v>137</v>
      </c>
      <c r="C14" s="509">
        <v>4824029</v>
      </c>
      <c r="D14" s="510">
        <v>3344.3633941669918</v>
      </c>
      <c r="E14" s="509">
        <v>16133306</v>
      </c>
      <c r="F14" s="356"/>
      <c r="G14" s="511"/>
      <c r="H14" s="512"/>
      <c r="I14" s="208"/>
      <c r="J14" s="513"/>
    </row>
    <row r="15" spans="1:10" ht="20.100000000000001" customHeight="1">
      <c r="A15" s="354" t="s">
        <v>24</v>
      </c>
      <c r="B15" s="353" t="s">
        <v>139</v>
      </c>
      <c r="C15" s="509">
        <v>1413222</v>
      </c>
      <c r="D15" s="510">
        <v>10858.842418247099</v>
      </c>
      <c r="E15" s="509">
        <v>15345955</v>
      </c>
      <c r="F15" s="356"/>
      <c r="G15" s="511"/>
      <c r="H15" s="512"/>
      <c r="I15" s="208"/>
      <c r="J15" s="513"/>
    </row>
    <row r="16" spans="1:10" ht="20.100000000000001" customHeight="1">
      <c r="A16" s="21" t="s">
        <v>667</v>
      </c>
      <c r="B16" s="355"/>
      <c r="C16" s="509"/>
      <c r="D16" s="308"/>
      <c r="E16" s="509"/>
      <c r="F16" s="356"/>
      <c r="G16" s="208"/>
      <c r="H16" s="512"/>
      <c r="I16" s="208"/>
    </row>
    <row r="17" spans="1:10" ht="20.100000000000001" customHeight="1">
      <c r="A17" s="354" t="s">
        <v>23</v>
      </c>
      <c r="B17" s="353" t="s">
        <v>137</v>
      </c>
      <c r="C17" s="509">
        <v>4777705</v>
      </c>
      <c r="D17" s="510">
        <v>3177.19</v>
      </c>
      <c r="E17" s="509">
        <v>15179659</v>
      </c>
      <c r="F17" s="356"/>
      <c r="G17" s="208"/>
      <c r="H17" s="512"/>
      <c r="I17" s="208"/>
      <c r="J17" s="513"/>
    </row>
    <row r="18" spans="1:10" ht="20.100000000000001" customHeight="1">
      <c r="A18" s="354" t="s">
        <v>24</v>
      </c>
      <c r="B18" s="353" t="s">
        <v>139</v>
      </c>
      <c r="C18" s="509">
        <v>1401144</v>
      </c>
      <c r="D18" s="510">
        <v>10431.93</v>
      </c>
      <c r="E18" s="509">
        <v>14616638</v>
      </c>
      <c r="F18" s="356"/>
      <c r="G18" s="208"/>
      <c r="H18" s="512"/>
      <c r="I18" s="208"/>
      <c r="J18" s="513"/>
    </row>
    <row r="19" spans="1:10" ht="20.100000000000001" customHeight="1">
      <c r="A19" s="21" t="s">
        <v>624</v>
      </c>
      <c r="B19" s="355"/>
      <c r="C19" s="509"/>
      <c r="D19" s="308"/>
      <c r="E19" s="509"/>
      <c r="F19" s="356"/>
      <c r="G19" s="208"/>
      <c r="H19" s="512"/>
      <c r="I19" s="208"/>
    </row>
    <row r="20" spans="1:10" ht="20.100000000000001" customHeight="1">
      <c r="A20" s="354" t="s">
        <v>23</v>
      </c>
      <c r="B20" s="353" t="s">
        <v>137</v>
      </c>
      <c r="C20" s="509">
        <v>4671306</v>
      </c>
      <c r="D20" s="510">
        <v>3083.4111488307553</v>
      </c>
      <c r="E20" s="509">
        <v>14403557</v>
      </c>
      <c r="F20" s="356"/>
      <c r="G20" s="208"/>
      <c r="H20" s="512"/>
      <c r="I20" s="208"/>
      <c r="J20" s="513"/>
    </row>
    <row r="21" spans="1:10" ht="20.100000000000001" customHeight="1">
      <c r="A21" s="354" t="s">
        <v>24</v>
      </c>
      <c r="B21" s="353" t="s">
        <v>139</v>
      </c>
      <c r="C21" s="509">
        <v>1379325</v>
      </c>
      <c r="D21" s="510">
        <v>10132.226270095882</v>
      </c>
      <c r="E21" s="509">
        <v>13975633</v>
      </c>
      <c r="F21" s="356"/>
      <c r="G21" s="208"/>
      <c r="H21" s="512"/>
      <c r="I21" s="208"/>
      <c r="J21" s="513"/>
    </row>
    <row r="22" spans="1:10" ht="16.899999999999999" customHeight="1">
      <c r="A22" s="85"/>
      <c r="B22" s="514"/>
      <c r="C22" s="310"/>
      <c r="D22" s="308"/>
      <c r="E22" s="310"/>
      <c r="F22" s="356"/>
      <c r="G22" s="208"/>
      <c r="H22" s="512"/>
    </row>
    <row r="23" spans="1:10" ht="16.899999999999999" customHeight="1">
      <c r="A23" s="85"/>
      <c r="B23" s="514"/>
      <c r="C23" s="310"/>
      <c r="D23" s="308"/>
      <c r="E23" s="310"/>
      <c r="F23" s="356"/>
    </row>
    <row r="24" spans="1:10" ht="16.899999999999999" customHeight="1">
      <c r="A24" s="85"/>
      <c r="B24" s="514"/>
      <c r="C24" s="310"/>
      <c r="D24" s="308"/>
      <c r="E24" s="310"/>
      <c r="F24" s="356"/>
    </row>
    <row r="25" spans="1:10" ht="50.45" customHeight="1">
      <c r="A25" s="85"/>
      <c r="B25" s="514"/>
      <c r="C25" s="310"/>
      <c r="D25" s="308"/>
      <c r="E25" s="310"/>
      <c r="F25" s="356"/>
    </row>
    <row r="26" spans="1:10" ht="22.15" customHeight="1">
      <c r="A26" s="85"/>
      <c r="B26" s="514"/>
      <c r="C26" s="310"/>
      <c r="D26" s="308"/>
      <c r="E26" s="310"/>
      <c r="F26" s="356"/>
    </row>
    <row r="27" spans="1:10" ht="16.899999999999999" customHeight="1">
      <c r="A27" s="85"/>
      <c r="B27" s="514"/>
      <c r="C27" s="310"/>
      <c r="D27" s="308"/>
      <c r="E27" s="310"/>
      <c r="F27" s="356"/>
    </row>
    <row r="28" spans="1:10" ht="16.899999999999999" customHeight="1">
      <c r="A28" s="85"/>
      <c r="B28" s="514"/>
      <c r="C28" s="310"/>
      <c r="D28" s="308"/>
      <c r="E28" s="310"/>
      <c r="F28" s="356"/>
    </row>
    <row r="29" spans="1:10" ht="59.25" customHeight="1">
      <c r="A29" s="85"/>
      <c r="B29" s="514"/>
      <c r="C29" s="310"/>
      <c r="D29" s="308"/>
      <c r="E29" s="310"/>
      <c r="F29" s="356"/>
    </row>
    <row r="30" spans="1:10" ht="45.6" customHeight="1">
      <c r="A30" s="85"/>
      <c r="B30" s="514"/>
      <c r="C30" s="310"/>
      <c r="D30" s="308"/>
      <c r="E30" s="310"/>
      <c r="F30" s="356"/>
    </row>
    <row r="31" spans="1:10" ht="16.899999999999999" customHeight="1">
      <c r="A31" s="85"/>
      <c r="B31" s="514"/>
      <c r="C31" s="310"/>
      <c r="D31" s="308"/>
      <c r="E31" s="310"/>
      <c r="F31" s="356"/>
    </row>
    <row r="32" spans="1:10" ht="16.899999999999999" customHeight="1" thickBot="1">
      <c r="A32" s="146"/>
      <c r="B32" s="515"/>
      <c r="C32" s="311"/>
      <c r="D32" s="309"/>
      <c r="E32" s="311"/>
      <c r="F32" s="516"/>
    </row>
    <row r="33" spans="1:5">
      <c r="A33" s="6"/>
      <c r="E33" s="312"/>
    </row>
    <row r="34" spans="1:5" s="252" customFormat="1">
      <c r="A34" s="517"/>
      <c r="E34" s="313"/>
    </row>
    <row r="35" spans="1:5">
      <c r="A35" s="6"/>
      <c r="E35" s="312"/>
    </row>
    <row r="36" spans="1:5">
      <c r="A36" s="6"/>
      <c r="E36" s="312"/>
    </row>
    <row r="37" spans="1:5">
      <c r="A37" s="6"/>
      <c r="E37" s="312"/>
    </row>
    <row r="38" spans="1:5">
      <c r="A38" s="6"/>
      <c r="E38" s="312"/>
    </row>
    <row r="39" spans="1:5">
      <c r="A39" s="6"/>
      <c r="E39" s="312"/>
    </row>
    <row r="40" spans="1:5">
      <c r="A40" s="6"/>
      <c r="E40" s="312"/>
    </row>
    <row r="41" spans="1:5">
      <c r="A41" s="6"/>
      <c r="E41" s="312"/>
    </row>
    <row r="42" spans="1:5">
      <c r="A42" s="6"/>
      <c r="E42" s="312"/>
    </row>
    <row r="43" spans="1:5">
      <c r="A43" s="6"/>
      <c r="E43" s="312"/>
    </row>
    <row r="44" spans="1:5">
      <c r="A44" s="6"/>
      <c r="E44" s="312"/>
    </row>
    <row r="45" spans="1:5">
      <c r="A45" s="6"/>
      <c r="E45" s="312"/>
    </row>
    <row r="46" spans="1:5">
      <c r="A46" s="6"/>
      <c r="E46" s="312"/>
    </row>
    <row r="47" spans="1:5">
      <c r="A47" s="6"/>
      <c r="E47" s="312"/>
    </row>
    <row r="48" spans="1:5">
      <c r="A48" s="6"/>
      <c r="E48" s="312"/>
    </row>
    <row r="49" spans="1:5">
      <c r="A49" s="6"/>
      <c r="E49" s="312"/>
    </row>
    <row r="50" spans="1:5">
      <c r="A50" s="6"/>
      <c r="E50" s="312"/>
    </row>
    <row r="51" spans="1:5">
      <c r="A51" s="6"/>
      <c r="E51" s="312"/>
    </row>
    <row r="52" spans="1:5">
      <c r="A52" s="6"/>
      <c r="E52" s="312"/>
    </row>
    <row r="53" spans="1:5">
      <c r="A53" s="6"/>
    </row>
    <row r="54" spans="1:5">
      <c r="A54" s="6"/>
    </row>
    <row r="55" spans="1:5">
      <c r="A55" s="6"/>
    </row>
    <row r="56" spans="1:5">
      <c r="A56" s="6"/>
    </row>
    <row r="57" spans="1:5">
      <c r="A57" s="6"/>
    </row>
    <row r="58" spans="1:5">
      <c r="A58" s="6"/>
    </row>
    <row r="59" spans="1:5">
      <c r="A59" s="6"/>
    </row>
    <row r="60" spans="1:5">
      <c r="A60" s="6"/>
    </row>
    <row r="61" spans="1:5">
      <c r="A61" s="6"/>
    </row>
    <row r="62" spans="1:5">
      <c r="A62" s="6"/>
    </row>
    <row r="63" spans="1:5">
      <c r="A63" s="6"/>
    </row>
    <row r="64" spans="1:5">
      <c r="A64" s="6"/>
    </row>
  </sheetData>
  <mergeCells count="6">
    <mergeCell ref="A5:A6"/>
    <mergeCell ref="B5:B6"/>
    <mergeCell ref="E5:E6"/>
    <mergeCell ref="F5:F6"/>
    <mergeCell ref="D5:D6"/>
    <mergeCell ref="C5:C6"/>
  </mergeCells>
  <phoneticPr fontId="14" type="noConversion"/>
  <printOptions horizontalCentered="1"/>
  <pageMargins left="0.59055118110236227" right="0.59055118110236227" top="0.78740157480314965" bottom="0.78740157480314965" header="0.51181102362204722" footer="0.39370078740157483"/>
  <pageSetup paperSize="9" scale="105" firstPageNumber="76" orientation="portrait" blackAndWhite="1" useFirstPageNumber="1" r:id="rId1"/>
  <headerFooter alignWithMargins="0">
    <oddFooter>&amp;C&amp;"Times New Roman,標準"&amp;P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V31"/>
  <sheetViews>
    <sheetView view="pageBreakPreview" zoomScale="85" zoomScaleNormal="75" zoomScaleSheetLayoutView="85" workbookViewId="0">
      <pane xSplit="1" ySplit="6" topLeftCell="B19" activePane="bottomRight" state="frozen"/>
      <selection activeCell="C28" sqref="C28"/>
      <selection pane="topRight" activeCell="C28" sqref="C28"/>
      <selection pane="bottomLeft" activeCell="C28" sqref="C28"/>
      <selection pane="bottomRight" activeCell="C28" sqref="C28"/>
    </sheetView>
  </sheetViews>
  <sheetFormatPr defaultColWidth="9" defaultRowHeight="19.899999999999999" customHeight="1"/>
  <cols>
    <col min="1" max="1" width="20.875" style="893" customWidth="1"/>
    <col min="2" max="2" width="14.25" style="407" customWidth="1"/>
    <col min="3" max="3" width="12.25" style="407" customWidth="1"/>
    <col min="4" max="4" width="13.5" style="407" customWidth="1"/>
    <col min="5" max="5" width="26.375" style="407" customWidth="1"/>
    <col min="6" max="6" width="10.75" style="407" bestFit="1" customWidth="1"/>
    <col min="7" max="16384" width="9" style="407"/>
  </cols>
  <sheetData>
    <row r="1" spans="1:10" s="893" customFormat="1" ht="19.899999999999999" customHeight="1">
      <c r="A1" s="260"/>
      <c r="B1" s="260"/>
      <c r="C1" s="260"/>
      <c r="D1" s="260"/>
      <c r="E1" s="260"/>
    </row>
    <row r="2" spans="1:10" s="893" customFormat="1" ht="22.5" customHeight="1">
      <c r="A2" s="104" t="s">
        <v>58</v>
      </c>
      <c r="B2" s="41"/>
      <c r="C2" s="41"/>
      <c r="D2" s="41"/>
      <c r="E2" s="41"/>
    </row>
    <row r="3" spans="1:10" s="893" customFormat="1" ht="24.75" customHeight="1">
      <c r="A3" s="42" t="s">
        <v>25</v>
      </c>
      <c r="B3" s="42"/>
      <c r="C3" s="42"/>
      <c r="D3" s="42"/>
      <c r="E3" s="42"/>
    </row>
    <row r="4" spans="1:10" s="893" customFormat="1" ht="19.899999999999999" customHeight="1" thickBot="1">
      <c r="A4" s="86" t="s">
        <v>668</v>
      </c>
      <c r="B4" s="89"/>
      <c r="C4" s="86"/>
      <c r="D4" s="89"/>
      <c r="E4" s="24" t="s">
        <v>26</v>
      </c>
      <c r="F4" s="920"/>
    </row>
    <row r="5" spans="1:10" s="227" customFormat="1" ht="12.6" customHeight="1">
      <c r="A5" s="1125" t="s">
        <v>56</v>
      </c>
      <c r="B5" s="1123" t="s">
        <v>27</v>
      </c>
      <c r="C5" s="1123" t="s">
        <v>53</v>
      </c>
      <c r="D5" s="1123" t="s">
        <v>28</v>
      </c>
      <c r="E5" s="1118" t="s">
        <v>29</v>
      </c>
      <c r="F5" s="920"/>
    </row>
    <row r="6" spans="1:10" s="227" customFormat="1" ht="25.9" customHeight="1">
      <c r="A6" s="1126"/>
      <c r="B6" s="1124"/>
      <c r="C6" s="1124"/>
      <c r="D6" s="1124"/>
      <c r="E6" s="1119"/>
      <c r="F6" s="97"/>
    </row>
    <row r="7" spans="1:10" s="227" customFormat="1" ht="20.100000000000001" customHeight="1">
      <c r="A7" s="377" t="s">
        <v>488</v>
      </c>
      <c r="B7" s="921"/>
      <c r="C7" s="921"/>
      <c r="D7" s="921"/>
      <c r="E7" s="922"/>
      <c r="F7" s="261"/>
    </row>
    <row r="8" spans="1:10" ht="20.100000000000001" customHeight="1">
      <c r="A8" s="293" t="s">
        <v>489</v>
      </c>
      <c r="B8" s="584">
        <v>5194</v>
      </c>
      <c r="C8" s="923">
        <v>153</v>
      </c>
      <c r="D8" s="584">
        <v>5347</v>
      </c>
      <c r="E8" s="1120" t="s">
        <v>714</v>
      </c>
      <c r="F8" s="262"/>
      <c r="G8" s="409"/>
    </row>
    <row r="9" spans="1:10" ht="20.100000000000001" customHeight="1">
      <c r="A9" s="405" t="s">
        <v>490</v>
      </c>
      <c r="B9" s="584">
        <v>4123</v>
      </c>
      <c r="C9" s="923">
        <v>170</v>
      </c>
      <c r="D9" s="584">
        <v>4293</v>
      </c>
      <c r="E9" s="1121"/>
      <c r="F9" s="262"/>
      <c r="G9" s="409"/>
    </row>
    <row r="10" spans="1:10" ht="20.100000000000001" customHeight="1">
      <c r="A10" s="354" t="s">
        <v>130</v>
      </c>
      <c r="B10" s="584">
        <v>0</v>
      </c>
      <c r="C10" s="923">
        <v>0</v>
      </c>
      <c r="D10" s="584">
        <v>0</v>
      </c>
      <c r="E10" s="1121"/>
      <c r="F10" s="262"/>
      <c r="G10" s="409"/>
    </row>
    <row r="11" spans="1:10" ht="20.100000000000001" customHeight="1">
      <c r="A11" s="405" t="s">
        <v>491</v>
      </c>
      <c r="B11" s="584">
        <v>0</v>
      </c>
      <c r="C11" s="923">
        <v>0</v>
      </c>
      <c r="D11" s="584">
        <v>0</v>
      </c>
      <c r="E11" s="1121"/>
      <c r="F11" s="262"/>
      <c r="G11" s="409"/>
      <c r="H11" s="924"/>
      <c r="I11" s="925"/>
      <c r="J11" s="925"/>
    </row>
    <row r="12" spans="1:10" ht="20.100000000000001" customHeight="1">
      <c r="A12" s="405" t="s">
        <v>492</v>
      </c>
      <c r="B12" s="584">
        <v>28</v>
      </c>
      <c r="C12" s="923">
        <v>-1</v>
      </c>
      <c r="D12" s="584">
        <v>27</v>
      </c>
      <c r="E12" s="1121"/>
      <c r="F12" s="262"/>
      <c r="G12" s="409"/>
      <c r="H12" s="924"/>
      <c r="I12" s="925"/>
      <c r="J12" s="925"/>
    </row>
    <row r="13" spans="1:10" ht="20.100000000000001" customHeight="1">
      <c r="A13" s="405" t="s">
        <v>493</v>
      </c>
      <c r="B13" s="584">
        <v>131</v>
      </c>
      <c r="C13" s="923">
        <v>-10</v>
      </c>
      <c r="D13" s="584">
        <v>121</v>
      </c>
      <c r="E13" s="1121"/>
      <c r="F13" s="262"/>
      <c r="G13" s="409"/>
      <c r="H13" s="924"/>
      <c r="I13" s="925"/>
      <c r="J13" s="925"/>
    </row>
    <row r="14" spans="1:10" ht="20.100000000000001" customHeight="1">
      <c r="A14" s="405" t="s">
        <v>494</v>
      </c>
      <c r="B14" s="584">
        <v>191</v>
      </c>
      <c r="C14" s="923">
        <v>-5</v>
      </c>
      <c r="D14" s="584">
        <v>186</v>
      </c>
      <c r="E14" s="1121"/>
      <c r="F14" s="262"/>
      <c r="G14" s="409"/>
      <c r="H14" s="924"/>
      <c r="I14" s="925"/>
      <c r="J14" s="925"/>
    </row>
    <row r="15" spans="1:10" ht="20.100000000000001" customHeight="1">
      <c r="A15" s="405" t="s">
        <v>495</v>
      </c>
      <c r="B15" s="584">
        <v>5</v>
      </c>
      <c r="C15" s="923">
        <v>-1</v>
      </c>
      <c r="D15" s="584">
        <v>4</v>
      </c>
      <c r="E15" s="1121"/>
      <c r="F15" s="262"/>
      <c r="G15" s="409"/>
      <c r="H15" s="924"/>
      <c r="I15" s="925"/>
      <c r="J15" s="925"/>
    </row>
    <row r="16" spans="1:10" ht="20.100000000000001" customHeight="1">
      <c r="A16" s="405" t="s">
        <v>496</v>
      </c>
      <c r="B16" s="584">
        <v>709</v>
      </c>
      <c r="C16" s="923">
        <v>0</v>
      </c>
      <c r="D16" s="584">
        <v>709</v>
      </c>
      <c r="E16" s="1121"/>
      <c r="F16" s="262"/>
      <c r="G16" s="409"/>
    </row>
    <row r="17" spans="1:7" ht="20.100000000000001" customHeight="1">
      <c r="A17" s="405" t="s">
        <v>497</v>
      </c>
      <c r="B17" s="584">
        <v>7</v>
      </c>
      <c r="C17" s="923">
        <v>0</v>
      </c>
      <c r="D17" s="584">
        <v>7</v>
      </c>
      <c r="E17" s="1121"/>
      <c r="F17" s="262"/>
      <c r="G17" s="409"/>
    </row>
    <row r="18" spans="1:7" ht="20.100000000000001" customHeight="1">
      <c r="A18" s="406" t="s">
        <v>498</v>
      </c>
      <c r="B18" s="584">
        <v>0</v>
      </c>
      <c r="C18" s="923">
        <v>0</v>
      </c>
      <c r="D18" s="584">
        <v>0</v>
      </c>
      <c r="E18" s="1121"/>
      <c r="F18" s="262"/>
    </row>
    <row r="19" spans="1:7" ht="20.100000000000001" customHeight="1">
      <c r="A19" s="406" t="s">
        <v>499</v>
      </c>
      <c r="B19" s="584">
        <v>0</v>
      </c>
      <c r="C19" s="923">
        <v>0</v>
      </c>
      <c r="D19" s="584">
        <v>0</v>
      </c>
      <c r="E19" s="1121"/>
      <c r="F19" s="262"/>
    </row>
    <row r="20" spans="1:7" ht="20.100000000000001" customHeight="1">
      <c r="A20" s="406" t="s">
        <v>500</v>
      </c>
      <c r="B20" s="584">
        <v>1810</v>
      </c>
      <c r="C20" s="923">
        <v>154</v>
      </c>
      <c r="D20" s="584">
        <v>1964</v>
      </c>
      <c r="E20" s="1121"/>
      <c r="F20" s="262"/>
    </row>
    <row r="21" spans="1:7" ht="16.149999999999999" customHeight="1">
      <c r="A21" s="378"/>
      <c r="B21" s="584"/>
      <c r="C21" s="926"/>
      <c r="D21" s="584"/>
      <c r="E21" s="1121"/>
    </row>
    <row r="22" spans="1:7" ht="50.45" customHeight="1">
      <c r="A22" s="378"/>
      <c r="B22" s="584"/>
      <c r="C22" s="926"/>
      <c r="D22" s="584"/>
      <c r="E22" s="1121"/>
    </row>
    <row r="23" spans="1:7" ht="20.100000000000001" customHeight="1">
      <c r="A23" s="379" t="s">
        <v>175</v>
      </c>
      <c r="B23" s="584"/>
      <c r="C23" s="926"/>
      <c r="D23" s="584"/>
      <c r="E23" s="1121"/>
    </row>
    <row r="24" spans="1:7" ht="34.9" customHeight="1">
      <c r="A24" s="379"/>
      <c r="B24" s="584"/>
      <c r="C24" s="926"/>
      <c r="D24" s="584"/>
      <c r="E24" s="1121"/>
    </row>
    <row r="25" spans="1:7" ht="34.9" customHeight="1">
      <c r="A25" s="379"/>
      <c r="B25" s="584"/>
      <c r="C25" s="926"/>
      <c r="D25" s="584"/>
      <c r="E25" s="1121"/>
    </row>
    <row r="26" spans="1:7" ht="34.9" customHeight="1">
      <c r="A26" s="379"/>
      <c r="B26" s="584"/>
      <c r="C26" s="926"/>
      <c r="D26" s="584"/>
      <c r="E26" s="1121"/>
    </row>
    <row r="27" spans="1:7" ht="24.6" customHeight="1">
      <c r="A27" s="378"/>
      <c r="B27" s="584"/>
      <c r="C27" s="926"/>
      <c r="D27" s="584"/>
      <c r="E27" s="1121"/>
    </row>
    <row r="28" spans="1:7" ht="33" customHeight="1" thickBot="1">
      <c r="A28" s="380" t="s">
        <v>38</v>
      </c>
      <c r="B28" s="927">
        <v>7004</v>
      </c>
      <c r="C28" s="928">
        <v>307</v>
      </c>
      <c r="D28" s="927">
        <v>7311</v>
      </c>
      <c r="E28" s="1122"/>
    </row>
    <row r="29" spans="1:7" s="893" customFormat="1" ht="100.9" customHeight="1">
      <c r="A29" s="955" t="s">
        <v>708</v>
      </c>
      <c r="B29" s="955"/>
      <c r="C29" s="955"/>
      <c r="D29" s="955"/>
      <c r="E29" s="955"/>
    </row>
    <row r="30" spans="1:7" s="893" customFormat="1" ht="52.5" customHeight="1">
      <c r="A30" s="985" t="s">
        <v>675</v>
      </c>
      <c r="B30" s="1036"/>
      <c r="C30" s="1036"/>
      <c r="D30" s="1036"/>
      <c r="E30" s="1036"/>
    </row>
    <row r="31" spans="1:7" ht="19.899999999999999" customHeight="1">
      <c r="A31" s="407"/>
    </row>
  </sheetData>
  <mergeCells count="8">
    <mergeCell ref="E5:E6"/>
    <mergeCell ref="A29:E29"/>
    <mergeCell ref="A30:E30"/>
    <mergeCell ref="E8:E28"/>
    <mergeCell ref="B5:B6"/>
    <mergeCell ref="A5:A6"/>
    <mergeCell ref="C5:C6"/>
    <mergeCell ref="D5:D6"/>
  </mergeCells>
  <phoneticPr fontId="14" type="noConversion"/>
  <printOptions horizontalCentered="1"/>
  <pageMargins left="0.59055118110236227" right="0.59055118110236227" top="0.51181102362204722" bottom="0.51181102362204722" header="0.51181102362204722" footer="0.31496062992125984"/>
  <pageSetup paperSize="9" scale="97" firstPageNumber="77" orientation="portrait" blackAndWhite="1" useFirstPageNumber="1" r:id="rId1"/>
  <headerFooter alignWithMargins="0">
    <oddFooter>&amp;C&amp;"Times New Roman,標準"&amp;P</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7"/>
  <dimension ref="A1:S89"/>
  <sheetViews>
    <sheetView view="pageBreakPreview" topLeftCell="A51" zoomScale="70" zoomScaleNormal="75" zoomScaleSheetLayoutView="70" workbookViewId="0">
      <selection activeCell="C28" sqref="C28"/>
    </sheetView>
  </sheetViews>
  <sheetFormatPr defaultColWidth="9" defaultRowHeight="19.899999999999999" customHeight="1"/>
  <cols>
    <col min="1" max="1" width="23.625" style="200" customWidth="1"/>
    <col min="2" max="2" width="10.5" style="198" customWidth="1"/>
    <col min="3" max="3" width="9.375" style="198" customWidth="1"/>
    <col min="4" max="4" width="9.75" style="198" customWidth="1"/>
    <col min="5" max="6" width="9.625" style="198" customWidth="1"/>
    <col min="7" max="7" width="10.5" style="198" customWidth="1"/>
    <col min="8" max="8" width="15.125" style="198" customWidth="1"/>
    <col min="9" max="9" width="8.5" style="198" customWidth="1"/>
    <col min="10" max="10" width="7.5" style="198" customWidth="1"/>
    <col min="11" max="11" width="8.375" style="198" customWidth="1"/>
    <col min="12" max="12" width="9.75" style="198" customWidth="1"/>
    <col min="13" max="13" width="8.75" style="198" customWidth="1"/>
    <col min="14" max="14" width="7.25" style="198" hidden="1" customWidth="1"/>
    <col min="15" max="15" width="9.875" style="198" customWidth="1"/>
    <col min="16" max="16" width="8.5" style="198" customWidth="1"/>
    <col min="17" max="17" width="11.125" style="199" customWidth="1"/>
    <col min="18" max="18" width="11.5" style="199" customWidth="1"/>
    <col min="19" max="19" width="18" style="198" customWidth="1"/>
    <col min="20" max="20" width="10" style="198" bestFit="1" customWidth="1"/>
    <col min="21" max="16384" width="9" style="198"/>
  </cols>
  <sheetData>
    <row r="1" spans="1:19" s="188" customFormat="1" ht="6.6" customHeight="1">
      <c r="A1" s="187"/>
      <c r="B1" s="187"/>
      <c r="C1" s="187"/>
      <c r="D1" s="187"/>
      <c r="E1" s="187"/>
      <c r="F1" s="187"/>
      <c r="G1" s="187"/>
      <c r="H1" s="187"/>
      <c r="I1" s="187"/>
      <c r="J1" s="187"/>
      <c r="K1" s="187"/>
      <c r="L1" s="187"/>
      <c r="M1" s="187"/>
      <c r="N1" s="187"/>
      <c r="O1" s="187"/>
      <c r="P1" s="187"/>
      <c r="Q1" s="187"/>
      <c r="R1" s="187"/>
      <c r="S1" s="187"/>
    </row>
    <row r="2" spans="1:19" s="188" customFormat="1" ht="28.15" customHeight="1">
      <c r="B2" s="320"/>
      <c r="C2" s="320"/>
      <c r="D2" s="320"/>
      <c r="E2" s="320"/>
      <c r="F2" s="320"/>
      <c r="G2" s="320"/>
      <c r="H2" s="321" t="s">
        <v>625</v>
      </c>
      <c r="I2" s="322" t="s">
        <v>626</v>
      </c>
      <c r="J2" s="320"/>
      <c r="K2" s="320"/>
      <c r="L2" s="320"/>
      <c r="M2" s="320"/>
      <c r="N2" s="320"/>
      <c r="O2" s="320"/>
      <c r="P2" s="320"/>
      <c r="Q2" s="320"/>
      <c r="R2" s="320"/>
      <c r="S2" s="320"/>
    </row>
    <row r="3" spans="1:19" s="324" customFormat="1" ht="27" customHeight="1">
      <c r="B3" s="325"/>
      <c r="C3" s="325"/>
      <c r="D3" s="325"/>
      <c r="E3" s="325"/>
      <c r="F3" s="325"/>
      <c r="G3" s="325"/>
      <c r="H3" s="323" t="s">
        <v>395</v>
      </c>
      <c r="I3" s="326" t="s">
        <v>394</v>
      </c>
      <c r="J3" s="325"/>
      <c r="K3" s="325"/>
      <c r="L3" s="325"/>
      <c r="M3" s="325"/>
      <c r="N3" s="325"/>
      <c r="O3" s="325"/>
      <c r="P3" s="325"/>
      <c r="Q3" s="325"/>
      <c r="R3" s="325"/>
      <c r="S3" s="325"/>
    </row>
    <row r="4" spans="1:19" s="188" customFormat="1" ht="19.899999999999999" customHeight="1" thickBot="1">
      <c r="A4" s="206" t="s">
        <v>393</v>
      </c>
      <c r="B4" s="189"/>
      <c r="C4" s="189"/>
      <c r="D4" s="189"/>
      <c r="E4" s="189"/>
      <c r="F4" s="206"/>
      <c r="G4" s="189"/>
      <c r="H4" s="190" t="s">
        <v>323</v>
      </c>
      <c r="I4" s="319" t="s">
        <v>651</v>
      </c>
      <c r="J4" s="189"/>
      <c r="K4" s="189"/>
      <c r="L4" s="189"/>
      <c r="M4" s="189"/>
      <c r="N4" s="189"/>
      <c r="O4" s="189"/>
      <c r="P4" s="189"/>
      <c r="Q4" s="189"/>
      <c r="R4" s="189"/>
      <c r="S4" s="190" t="s">
        <v>39</v>
      </c>
    </row>
    <row r="5" spans="1:19" s="188" customFormat="1" ht="17.45" customHeight="1">
      <c r="A5" s="1131" t="s">
        <v>66</v>
      </c>
      <c r="B5" s="1134" t="s">
        <v>425</v>
      </c>
      <c r="C5" s="1134" t="s">
        <v>423</v>
      </c>
      <c r="D5" s="1134" t="s">
        <v>426</v>
      </c>
      <c r="E5" s="191" t="s">
        <v>157</v>
      </c>
      <c r="F5" s="191"/>
      <c r="G5" s="191"/>
      <c r="H5" s="191"/>
      <c r="I5" s="192" t="s">
        <v>158</v>
      </c>
      <c r="J5" s="191"/>
      <c r="K5" s="1127" t="s">
        <v>306</v>
      </c>
      <c r="L5" s="191" t="s">
        <v>161</v>
      </c>
      <c r="M5" s="191"/>
      <c r="N5" s="191"/>
      <c r="O5" s="191"/>
      <c r="P5" s="1127" t="s">
        <v>162</v>
      </c>
      <c r="Q5" s="1133" t="s">
        <v>141</v>
      </c>
      <c r="R5" s="1133" t="s">
        <v>40</v>
      </c>
      <c r="S5" s="1129" t="s">
        <v>41</v>
      </c>
    </row>
    <row r="6" spans="1:19" s="188" customFormat="1" ht="40.15" customHeight="1">
      <c r="A6" s="1132"/>
      <c r="B6" s="1135"/>
      <c r="C6" s="1135"/>
      <c r="D6" s="1135"/>
      <c r="E6" s="740" t="s">
        <v>422</v>
      </c>
      <c r="F6" s="740" t="s">
        <v>396</v>
      </c>
      <c r="G6" s="740" t="s">
        <v>307</v>
      </c>
      <c r="H6" s="740" t="s">
        <v>106</v>
      </c>
      <c r="I6" s="740" t="s">
        <v>42</v>
      </c>
      <c r="J6" s="193" t="s">
        <v>159</v>
      </c>
      <c r="K6" s="1128"/>
      <c r="L6" s="740" t="s">
        <v>308</v>
      </c>
      <c r="M6" s="740" t="s">
        <v>424</v>
      </c>
      <c r="N6" s="740"/>
      <c r="O6" s="740" t="s">
        <v>106</v>
      </c>
      <c r="P6" s="1128"/>
      <c r="Q6" s="1063"/>
      <c r="R6" s="1063"/>
      <c r="S6" s="1130"/>
    </row>
    <row r="7" spans="1:19" s="194" customFormat="1" ht="24" customHeight="1">
      <c r="A7" s="383" t="s">
        <v>725</v>
      </c>
      <c r="B7" s="431">
        <v>2807765</v>
      </c>
      <c r="C7" s="431">
        <v>406233</v>
      </c>
      <c r="D7" s="431">
        <v>505368</v>
      </c>
      <c r="E7" s="431">
        <v>396512</v>
      </c>
      <c r="F7" s="431">
        <v>343520</v>
      </c>
      <c r="G7" s="431">
        <v>2869290</v>
      </c>
      <c r="H7" s="431">
        <v>1160837</v>
      </c>
      <c r="I7" s="431">
        <v>298732</v>
      </c>
      <c r="J7" s="431">
        <v>720</v>
      </c>
      <c r="K7" s="431">
        <v>960</v>
      </c>
      <c r="L7" s="431">
        <v>395357</v>
      </c>
      <c r="M7" s="431">
        <v>13580</v>
      </c>
      <c r="N7" s="431">
        <v>0</v>
      </c>
      <c r="O7" s="431">
        <v>139644</v>
      </c>
      <c r="P7" s="431">
        <v>174</v>
      </c>
      <c r="Q7" s="431">
        <v>9338692</v>
      </c>
      <c r="R7" s="431">
        <v>1723426</v>
      </c>
      <c r="S7" s="432">
        <v>11062118</v>
      </c>
    </row>
    <row r="8" spans="1:19" s="194" customFormat="1" ht="22.7" customHeight="1">
      <c r="A8" s="384" t="s">
        <v>73</v>
      </c>
      <c r="B8" s="431">
        <v>435119</v>
      </c>
      <c r="C8" s="431">
        <v>93600</v>
      </c>
      <c r="D8" s="431">
        <v>6894</v>
      </c>
      <c r="E8" s="431">
        <v>65004</v>
      </c>
      <c r="F8" s="431">
        <v>52837</v>
      </c>
      <c r="G8" s="431">
        <v>416287</v>
      </c>
      <c r="H8" s="431">
        <v>228398</v>
      </c>
      <c r="I8" s="431">
        <v>47850</v>
      </c>
      <c r="J8" s="431">
        <v>0</v>
      </c>
      <c r="K8" s="431">
        <v>0</v>
      </c>
      <c r="L8" s="431">
        <v>65702</v>
      </c>
      <c r="M8" s="431">
        <v>1747</v>
      </c>
      <c r="N8" s="431">
        <v>0</v>
      </c>
      <c r="O8" s="431">
        <v>14352</v>
      </c>
      <c r="P8" s="431">
        <v>24</v>
      </c>
      <c r="Q8" s="431">
        <v>1427814</v>
      </c>
      <c r="R8" s="431">
        <v>538612</v>
      </c>
      <c r="S8" s="432">
        <v>1966426</v>
      </c>
    </row>
    <row r="9" spans="1:19" s="194" customFormat="1" ht="22.7" customHeight="1">
      <c r="A9" s="385" t="s">
        <v>74</v>
      </c>
      <c r="B9" s="431">
        <v>435119</v>
      </c>
      <c r="C9" s="431">
        <v>93600</v>
      </c>
      <c r="D9" s="431">
        <v>6894</v>
      </c>
      <c r="E9" s="431">
        <v>65004</v>
      </c>
      <c r="F9" s="431">
        <v>52837</v>
      </c>
      <c r="G9" s="431">
        <v>416287</v>
      </c>
      <c r="H9" s="431">
        <v>228398</v>
      </c>
      <c r="I9" s="431">
        <v>47850</v>
      </c>
      <c r="J9" s="431">
        <v>0</v>
      </c>
      <c r="K9" s="431">
        <v>0</v>
      </c>
      <c r="L9" s="431">
        <v>65702</v>
      </c>
      <c r="M9" s="431">
        <v>1747</v>
      </c>
      <c r="N9" s="431">
        <v>0</v>
      </c>
      <c r="O9" s="431">
        <v>14352</v>
      </c>
      <c r="P9" s="431">
        <v>24</v>
      </c>
      <c r="Q9" s="431">
        <v>1427814</v>
      </c>
      <c r="R9" s="431">
        <v>538612</v>
      </c>
      <c r="S9" s="432">
        <v>1966426</v>
      </c>
    </row>
    <row r="10" spans="1:19" s="194" customFormat="1" ht="22.7" customHeight="1">
      <c r="A10" s="386" t="s">
        <v>43</v>
      </c>
      <c r="B10" s="431">
        <v>435119</v>
      </c>
      <c r="C10" s="431">
        <v>0</v>
      </c>
      <c r="D10" s="431">
        <v>5682</v>
      </c>
      <c r="E10" s="431">
        <v>53304</v>
      </c>
      <c r="F10" s="431">
        <v>52837</v>
      </c>
      <c r="G10" s="431">
        <v>372187</v>
      </c>
      <c r="H10" s="431">
        <v>181598</v>
      </c>
      <c r="I10" s="431">
        <v>42234</v>
      </c>
      <c r="J10" s="431">
        <v>0</v>
      </c>
      <c r="K10" s="431">
        <v>0</v>
      </c>
      <c r="L10" s="431">
        <v>52598</v>
      </c>
      <c r="M10" s="431">
        <v>1375</v>
      </c>
      <c r="N10" s="431">
        <v>0</v>
      </c>
      <c r="O10" s="431">
        <v>11472</v>
      </c>
      <c r="P10" s="431">
        <v>0</v>
      </c>
      <c r="Q10" s="431">
        <v>1208406</v>
      </c>
      <c r="R10" s="431">
        <v>0</v>
      </c>
      <c r="S10" s="432">
        <v>1208406</v>
      </c>
    </row>
    <row r="11" spans="1:19" s="194" customFormat="1" ht="22.7" customHeight="1">
      <c r="A11" s="387" t="s">
        <v>30</v>
      </c>
      <c r="B11" s="431">
        <v>421068</v>
      </c>
      <c r="C11" s="431">
        <v>0</v>
      </c>
      <c r="D11" s="431">
        <v>5418</v>
      </c>
      <c r="E11" s="431">
        <v>51540</v>
      </c>
      <c r="F11" s="431">
        <v>51109</v>
      </c>
      <c r="G11" s="431">
        <v>364052</v>
      </c>
      <c r="H11" s="431">
        <v>180025</v>
      </c>
      <c r="I11" s="431">
        <v>40119</v>
      </c>
      <c r="J11" s="431">
        <v>0</v>
      </c>
      <c r="K11" s="431">
        <v>0</v>
      </c>
      <c r="L11" s="431">
        <v>50423</v>
      </c>
      <c r="M11" s="431">
        <v>1291</v>
      </c>
      <c r="N11" s="431">
        <v>0</v>
      </c>
      <c r="O11" s="431">
        <v>10797</v>
      </c>
      <c r="P11" s="431">
        <v>0</v>
      </c>
      <c r="Q11" s="431">
        <v>1175842</v>
      </c>
      <c r="R11" s="431"/>
      <c r="S11" s="432">
        <v>1175842</v>
      </c>
    </row>
    <row r="12" spans="1:19" s="194" customFormat="1" ht="22.7" customHeight="1">
      <c r="A12" s="387" t="s">
        <v>44</v>
      </c>
      <c r="B12" s="431">
        <v>14051</v>
      </c>
      <c r="C12" s="431">
        <v>0</v>
      </c>
      <c r="D12" s="431">
        <v>264</v>
      </c>
      <c r="E12" s="431">
        <v>1764</v>
      </c>
      <c r="F12" s="431">
        <v>1728</v>
      </c>
      <c r="G12" s="431">
        <v>8135</v>
      </c>
      <c r="H12" s="431">
        <v>1573</v>
      </c>
      <c r="I12" s="431">
        <v>2115</v>
      </c>
      <c r="J12" s="431">
        <v>0</v>
      </c>
      <c r="K12" s="431">
        <v>0</v>
      </c>
      <c r="L12" s="431">
        <v>2175</v>
      </c>
      <c r="M12" s="431">
        <v>84</v>
      </c>
      <c r="N12" s="431">
        <v>0</v>
      </c>
      <c r="O12" s="431">
        <v>675</v>
      </c>
      <c r="P12" s="431">
        <v>0</v>
      </c>
      <c r="Q12" s="431">
        <v>32564</v>
      </c>
      <c r="R12" s="431"/>
      <c r="S12" s="432">
        <v>32564</v>
      </c>
    </row>
    <row r="13" spans="1:19" s="194" customFormat="1" ht="22.7" customHeight="1">
      <c r="A13" s="386" t="s">
        <v>45</v>
      </c>
      <c r="B13" s="431">
        <v>0</v>
      </c>
      <c r="C13" s="431">
        <v>93600</v>
      </c>
      <c r="D13" s="431">
        <v>1212</v>
      </c>
      <c r="E13" s="431">
        <v>11700</v>
      </c>
      <c r="F13" s="431">
        <v>0</v>
      </c>
      <c r="G13" s="431">
        <v>44100</v>
      </c>
      <c r="H13" s="431">
        <v>46800</v>
      </c>
      <c r="I13" s="431">
        <v>5616</v>
      </c>
      <c r="J13" s="431">
        <v>0</v>
      </c>
      <c r="K13" s="431">
        <v>0</v>
      </c>
      <c r="L13" s="431">
        <v>13104</v>
      </c>
      <c r="M13" s="431">
        <v>372</v>
      </c>
      <c r="N13" s="431">
        <v>0</v>
      </c>
      <c r="O13" s="431">
        <v>2880</v>
      </c>
      <c r="P13" s="431">
        <v>24</v>
      </c>
      <c r="Q13" s="431">
        <v>219408</v>
      </c>
      <c r="R13" s="431">
        <v>0</v>
      </c>
      <c r="S13" s="432">
        <v>219408</v>
      </c>
    </row>
    <row r="14" spans="1:19" s="194" customFormat="1" ht="22.7" customHeight="1">
      <c r="A14" s="387" t="s">
        <v>31</v>
      </c>
      <c r="B14" s="431">
        <v>0</v>
      </c>
      <c r="C14" s="431">
        <v>93600</v>
      </c>
      <c r="D14" s="431">
        <v>1212</v>
      </c>
      <c r="E14" s="431">
        <v>11700</v>
      </c>
      <c r="F14" s="431">
        <v>0</v>
      </c>
      <c r="G14" s="431">
        <v>44100</v>
      </c>
      <c r="H14" s="431">
        <v>46800</v>
      </c>
      <c r="I14" s="431">
        <v>5616</v>
      </c>
      <c r="J14" s="431">
        <v>0</v>
      </c>
      <c r="K14" s="431">
        <v>0</v>
      </c>
      <c r="L14" s="431">
        <v>13104</v>
      </c>
      <c r="M14" s="431">
        <v>372</v>
      </c>
      <c r="N14" s="431">
        <v>0</v>
      </c>
      <c r="O14" s="431">
        <v>2880</v>
      </c>
      <c r="P14" s="431">
        <v>24</v>
      </c>
      <c r="Q14" s="431">
        <v>219408</v>
      </c>
      <c r="R14" s="431"/>
      <c r="S14" s="432">
        <v>219408</v>
      </c>
    </row>
    <row r="15" spans="1:19" s="194" customFormat="1" ht="22.5" hidden="1" customHeight="1">
      <c r="A15" s="387" t="s">
        <v>32</v>
      </c>
      <c r="B15" s="431">
        <v>0</v>
      </c>
      <c r="C15" s="431">
        <v>0</v>
      </c>
      <c r="D15" s="431">
        <v>0</v>
      </c>
      <c r="E15" s="431">
        <v>0</v>
      </c>
      <c r="F15" s="431">
        <v>0</v>
      </c>
      <c r="G15" s="431">
        <v>0</v>
      </c>
      <c r="H15" s="431">
        <v>0</v>
      </c>
      <c r="I15" s="431">
        <v>0</v>
      </c>
      <c r="J15" s="431">
        <v>0</v>
      </c>
      <c r="K15" s="431">
        <v>0</v>
      </c>
      <c r="L15" s="431">
        <v>0</v>
      </c>
      <c r="M15" s="431">
        <v>0</v>
      </c>
      <c r="N15" s="431">
        <v>0</v>
      </c>
      <c r="O15" s="431">
        <v>0</v>
      </c>
      <c r="P15" s="431">
        <v>0</v>
      </c>
      <c r="Q15" s="431">
        <v>0</v>
      </c>
      <c r="R15" s="431"/>
      <c r="S15" s="432">
        <v>0</v>
      </c>
    </row>
    <row r="16" spans="1:19" s="194" customFormat="1" ht="22.9" customHeight="1">
      <c r="A16" s="386" t="s">
        <v>33</v>
      </c>
      <c r="B16" s="431">
        <v>0</v>
      </c>
      <c r="C16" s="431">
        <v>0</v>
      </c>
      <c r="D16" s="431">
        <v>0</v>
      </c>
      <c r="E16" s="431">
        <v>0</v>
      </c>
      <c r="F16" s="431">
        <v>0</v>
      </c>
      <c r="G16" s="431">
        <v>0</v>
      </c>
      <c r="H16" s="431">
        <v>0</v>
      </c>
      <c r="I16" s="431">
        <v>0</v>
      </c>
      <c r="J16" s="431">
        <v>0</v>
      </c>
      <c r="K16" s="431">
        <v>0</v>
      </c>
      <c r="L16" s="431">
        <v>0</v>
      </c>
      <c r="M16" s="431">
        <v>0</v>
      </c>
      <c r="N16" s="431">
        <v>0</v>
      </c>
      <c r="O16" s="431">
        <v>0</v>
      </c>
      <c r="P16" s="431">
        <v>0</v>
      </c>
      <c r="Q16" s="431">
        <v>0</v>
      </c>
      <c r="R16" s="431">
        <v>538612</v>
      </c>
      <c r="S16" s="432">
        <v>538612</v>
      </c>
    </row>
    <row r="17" spans="1:19" s="194" customFormat="1" ht="22.9" hidden="1" customHeight="1">
      <c r="A17" s="387" t="s">
        <v>35</v>
      </c>
      <c r="B17" s="431"/>
      <c r="C17" s="431"/>
      <c r="D17" s="431"/>
      <c r="E17" s="431"/>
      <c r="F17" s="431"/>
      <c r="G17" s="431"/>
      <c r="H17" s="431"/>
      <c r="I17" s="431"/>
      <c r="J17" s="431"/>
      <c r="K17" s="431"/>
      <c r="L17" s="431"/>
      <c r="M17" s="431"/>
      <c r="N17" s="431"/>
      <c r="O17" s="431"/>
      <c r="P17" s="431"/>
      <c r="Q17" s="431">
        <v>0</v>
      </c>
      <c r="R17" s="431">
        <v>272008</v>
      </c>
      <c r="S17" s="432">
        <v>272008</v>
      </c>
    </row>
    <row r="18" spans="1:19" s="194" customFormat="1" ht="22.9" hidden="1" customHeight="1">
      <c r="A18" s="387" t="s">
        <v>36</v>
      </c>
      <c r="B18" s="431"/>
      <c r="C18" s="431"/>
      <c r="D18" s="431"/>
      <c r="E18" s="431"/>
      <c r="F18" s="431"/>
      <c r="G18" s="431"/>
      <c r="H18" s="431"/>
      <c r="I18" s="431"/>
      <c r="J18" s="431"/>
      <c r="K18" s="431"/>
      <c r="L18" s="431"/>
      <c r="M18" s="431"/>
      <c r="N18" s="431"/>
      <c r="O18" s="431"/>
      <c r="P18" s="431"/>
      <c r="Q18" s="431">
        <v>0</v>
      </c>
      <c r="R18" s="431">
        <v>266604</v>
      </c>
      <c r="S18" s="432">
        <v>266604</v>
      </c>
    </row>
    <row r="19" spans="1:19" s="194" customFormat="1" ht="22.9" customHeight="1">
      <c r="A19" s="384" t="s">
        <v>75</v>
      </c>
      <c r="B19" s="431">
        <v>2027011</v>
      </c>
      <c r="C19" s="431">
        <v>312215</v>
      </c>
      <c r="D19" s="431">
        <v>479597</v>
      </c>
      <c r="E19" s="431">
        <v>287387</v>
      </c>
      <c r="F19" s="431">
        <v>246001</v>
      </c>
      <c r="G19" s="431">
        <v>2232828</v>
      </c>
      <c r="H19" s="431">
        <v>872527</v>
      </c>
      <c r="I19" s="431">
        <v>216047</v>
      </c>
      <c r="J19" s="431">
        <v>360</v>
      </c>
      <c r="K19" s="431">
        <v>0</v>
      </c>
      <c r="L19" s="431">
        <v>288911</v>
      </c>
      <c r="M19" s="431">
        <v>9181</v>
      </c>
      <c r="N19" s="431">
        <v>0</v>
      </c>
      <c r="O19" s="431">
        <v>108209</v>
      </c>
      <c r="P19" s="431">
        <v>98</v>
      </c>
      <c r="Q19" s="431">
        <v>7080372</v>
      </c>
      <c r="R19" s="431">
        <v>1086138</v>
      </c>
      <c r="S19" s="432">
        <v>8166510</v>
      </c>
    </row>
    <row r="20" spans="1:19" s="194" customFormat="1" ht="22.9" customHeight="1">
      <c r="A20" s="385" t="s">
        <v>76</v>
      </c>
      <c r="B20" s="431">
        <v>764497</v>
      </c>
      <c r="C20" s="431">
        <v>65302</v>
      </c>
      <c r="D20" s="431">
        <v>186337</v>
      </c>
      <c r="E20" s="431">
        <v>104336</v>
      </c>
      <c r="F20" s="431">
        <v>93419</v>
      </c>
      <c r="G20" s="431">
        <v>961264</v>
      </c>
      <c r="H20" s="431">
        <v>341668</v>
      </c>
      <c r="I20" s="431">
        <v>78401</v>
      </c>
      <c r="J20" s="431">
        <v>0</v>
      </c>
      <c r="K20" s="431">
        <v>0</v>
      </c>
      <c r="L20" s="431">
        <v>103641</v>
      </c>
      <c r="M20" s="431">
        <v>4620</v>
      </c>
      <c r="N20" s="431">
        <v>0</v>
      </c>
      <c r="O20" s="431">
        <v>40536</v>
      </c>
      <c r="P20" s="431">
        <v>21</v>
      </c>
      <c r="Q20" s="431">
        <v>2744042</v>
      </c>
      <c r="R20" s="431">
        <v>417322</v>
      </c>
      <c r="S20" s="432">
        <v>3161364</v>
      </c>
    </row>
    <row r="21" spans="1:19" s="194" customFormat="1" ht="22.9" customHeight="1">
      <c r="A21" s="386" t="s">
        <v>43</v>
      </c>
      <c r="B21" s="431">
        <v>764497</v>
      </c>
      <c r="C21" s="431">
        <v>0</v>
      </c>
      <c r="D21" s="431">
        <v>179233</v>
      </c>
      <c r="E21" s="431">
        <v>95966</v>
      </c>
      <c r="F21" s="431">
        <v>93419</v>
      </c>
      <c r="G21" s="431">
        <v>927041</v>
      </c>
      <c r="H21" s="431">
        <v>311404</v>
      </c>
      <c r="I21" s="431">
        <v>74335</v>
      </c>
      <c r="J21" s="431">
        <v>0</v>
      </c>
      <c r="K21" s="431">
        <v>0</v>
      </c>
      <c r="L21" s="431">
        <v>93852</v>
      </c>
      <c r="M21" s="431">
        <v>4380</v>
      </c>
      <c r="N21" s="431">
        <v>0</v>
      </c>
      <c r="O21" s="431">
        <v>37392</v>
      </c>
      <c r="P21" s="431">
        <v>9</v>
      </c>
      <c r="Q21" s="431">
        <v>2581528</v>
      </c>
      <c r="R21" s="431">
        <v>0</v>
      </c>
      <c r="S21" s="432">
        <v>2581528</v>
      </c>
    </row>
    <row r="22" spans="1:19" s="194" customFormat="1" ht="22.9" customHeight="1">
      <c r="A22" s="387" t="s">
        <v>30</v>
      </c>
      <c r="B22" s="431">
        <v>747159</v>
      </c>
      <c r="C22" s="431">
        <v>0</v>
      </c>
      <c r="D22" s="431">
        <v>176558</v>
      </c>
      <c r="E22" s="431">
        <v>93463</v>
      </c>
      <c r="F22" s="431">
        <v>90559</v>
      </c>
      <c r="G22" s="431">
        <v>911180</v>
      </c>
      <c r="H22" s="431">
        <v>309344</v>
      </c>
      <c r="I22" s="431">
        <v>71618</v>
      </c>
      <c r="J22" s="431">
        <v>0</v>
      </c>
      <c r="K22" s="431">
        <v>0</v>
      </c>
      <c r="L22" s="431">
        <v>90558</v>
      </c>
      <c r="M22" s="431">
        <v>4216</v>
      </c>
      <c r="N22" s="431">
        <v>0</v>
      </c>
      <c r="O22" s="431">
        <v>35616</v>
      </c>
      <c r="P22" s="431">
        <v>7</v>
      </c>
      <c r="Q22" s="431">
        <v>2530278</v>
      </c>
      <c r="R22" s="431">
        <v>0</v>
      </c>
      <c r="S22" s="432">
        <v>2530278</v>
      </c>
    </row>
    <row r="23" spans="1:19" s="194" customFormat="1" ht="22.9" customHeight="1">
      <c r="A23" s="387" t="s">
        <v>44</v>
      </c>
      <c r="B23" s="431">
        <v>17338</v>
      </c>
      <c r="C23" s="431">
        <v>0</v>
      </c>
      <c r="D23" s="431">
        <v>2675</v>
      </c>
      <c r="E23" s="431">
        <v>2503</v>
      </c>
      <c r="F23" s="431">
        <v>2860</v>
      </c>
      <c r="G23" s="431">
        <v>15861</v>
      </c>
      <c r="H23" s="431">
        <v>2060</v>
      </c>
      <c r="I23" s="431">
        <v>2717</v>
      </c>
      <c r="J23" s="431">
        <v>0</v>
      </c>
      <c r="K23" s="431">
        <v>0</v>
      </c>
      <c r="L23" s="431">
        <v>3294</v>
      </c>
      <c r="M23" s="431">
        <v>164</v>
      </c>
      <c r="N23" s="431">
        <v>0</v>
      </c>
      <c r="O23" s="431">
        <v>1776</v>
      </c>
      <c r="P23" s="431">
        <v>2</v>
      </c>
      <c r="Q23" s="431">
        <v>51250</v>
      </c>
      <c r="R23" s="431">
        <v>0</v>
      </c>
      <c r="S23" s="432">
        <v>51250</v>
      </c>
    </row>
    <row r="24" spans="1:19" s="194" customFormat="1" ht="22.9" customHeight="1">
      <c r="A24" s="386" t="s">
        <v>45</v>
      </c>
      <c r="B24" s="431">
        <v>0</v>
      </c>
      <c r="C24" s="431">
        <v>65302</v>
      </c>
      <c r="D24" s="431">
        <v>7104</v>
      </c>
      <c r="E24" s="431">
        <v>8370</v>
      </c>
      <c r="F24" s="431">
        <v>0</v>
      </c>
      <c r="G24" s="431">
        <v>34223</v>
      </c>
      <c r="H24" s="431">
        <v>30264</v>
      </c>
      <c r="I24" s="431">
        <v>4066</v>
      </c>
      <c r="J24" s="431">
        <v>0</v>
      </c>
      <c r="K24" s="431">
        <v>0</v>
      </c>
      <c r="L24" s="431">
        <v>9789</v>
      </c>
      <c r="M24" s="431">
        <v>240</v>
      </c>
      <c r="N24" s="431">
        <v>0</v>
      </c>
      <c r="O24" s="431">
        <v>3144</v>
      </c>
      <c r="P24" s="431">
        <v>12</v>
      </c>
      <c r="Q24" s="431">
        <v>162514</v>
      </c>
      <c r="R24" s="431">
        <v>0</v>
      </c>
      <c r="S24" s="432">
        <v>162514</v>
      </c>
    </row>
    <row r="25" spans="1:19" s="194" customFormat="1" ht="22.9" customHeight="1">
      <c r="A25" s="387" t="s">
        <v>31</v>
      </c>
      <c r="B25" s="431">
        <v>0</v>
      </c>
      <c r="C25" s="431">
        <v>64096</v>
      </c>
      <c r="D25" s="431">
        <v>7104</v>
      </c>
      <c r="E25" s="431">
        <v>8069</v>
      </c>
      <c r="F25" s="431">
        <v>0</v>
      </c>
      <c r="G25" s="431">
        <v>33599</v>
      </c>
      <c r="H25" s="431">
        <v>30264</v>
      </c>
      <c r="I25" s="431">
        <v>3848</v>
      </c>
      <c r="J25" s="431">
        <v>0</v>
      </c>
      <c r="K25" s="431">
        <v>0</v>
      </c>
      <c r="L25" s="431">
        <v>9334</v>
      </c>
      <c r="M25" s="431">
        <v>240</v>
      </c>
      <c r="N25" s="431">
        <v>0</v>
      </c>
      <c r="O25" s="431">
        <v>3054</v>
      </c>
      <c r="P25" s="431">
        <v>12</v>
      </c>
      <c r="Q25" s="431">
        <v>159620</v>
      </c>
      <c r="R25" s="431"/>
      <c r="S25" s="432">
        <v>159620</v>
      </c>
    </row>
    <row r="26" spans="1:19" s="194" customFormat="1" ht="22.9" customHeight="1">
      <c r="A26" s="387" t="s">
        <v>32</v>
      </c>
      <c r="B26" s="431">
        <v>0</v>
      </c>
      <c r="C26" s="431">
        <v>1206</v>
      </c>
      <c r="D26" s="431">
        <v>0</v>
      </c>
      <c r="E26" s="431">
        <v>301</v>
      </c>
      <c r="F26" s="431">
        <v>0</v>
      </c>
      <c r="G26" s="431">
        <v>624</v>
      </c>
      <c r="H26" s="431">
        <v>0</v>
      </c>
      <c r="I26" s="431">
        <v>218</v>
      </c>
      <c r="J26" s="431">
        <v>0</v>
      </c>
      <c r="K26" s="431">
        <v>0</v>
      </c>
      <c r="L26" s="431">
        <v>455</v>
      </c>
      <c r="M26" s="431">
        <v>0</v>
      </c>
      <c r="N26" s="431">
        <v>0</v>
      </c>
      <c r="O26" s="431">
        <v>90</v>
      </c>
      <c r="P26" s="431">
        <v>0</v>
      </c>
      <c r="Q26" s="431">
        <v>2894</v>
      </c>
      <c r="R26" s="431">
        <v>0</v>
      </c>
      <c r="S26" s="432">
        <v>2894</v>
      </c>
    </row>
    <row r="27" spans="1:19" s="194" customFormat="1" ht="22.9" customHeight="1">
      <c r="A27" s="386" t="s">
        <v>33</v>
      </c>
      <c r="B27" s="431">
        <v>0</v>
      </c>
      <c r="C27" s="431">
        <v>0</v>
      </c>
      <c r="D27" s="431">
        <v>0</v>
      </c>
      <c r="E27" s="431">
        <v>0</v>
      </c>
      <c r="F27" s="431">
        <v>0</v>
      </c>
      <c r="G27" s="431">
        <v>0</v>
      </c>
      <c r="H27" s="431">
        <v>0</v>
      </c>
      <c r="I27" s="431">
        <v>0</v>
      </c>
      <c r="J27" s="431">
        <v>0</v>
      </c>
      <c r="K27" s="431">
        <v>0</v>
      </c>
      <c r="L27" s="431">
        <v>0</v>
      </c>
      <c r="M27" s="431">
        <v>0</v>
      </c>
      <c r="N27" s="431">
        <v>0</v>
      </c>
      <c r="O27" s="431">
        <v>0</v>
      </c>
      <c r="P27" s="431">
        <v>0</v>
      </c>
      <c r="Q27" s="431">
        <v>0</v>
      </c>
      <c r="R27" s="431">
        <v>417322</v>
      </c>
      <c r="S27" s="432">
        <v>417322</v>
      </c>
    </row>
    <row r="28" spans="1:19" s="194" customFormat="1" ht="22.9" hidden="1" customHeight="1">
      <c r="A28" s="387" t="s">
        <v>35</v>
      </c>
      <c r="B28" s="431"/>
      <c r="C28" s="431"/>
      <c r="D28" s="431"/>
      <c r="E28" s="431"/>
      <c r="F28" s="431"/>
      <c r="G28" s="431"/>
      <c r="H28" s="431"/>
      <c r="I28" s="431"/>
      <c r="J28" s="431"/>
      <c r="K28" s="431"/>
      <c r="L28" s="431"/>
      <c r="M28" s="431"/>
      <c r="N28" s="431"/>
      <c r="O28" s="431"/>
      <c r="P28" s="431"/>
      <c r="Q28" s="431">
        <v>0</v>
      </c>
      <c r="R28" s="431">
        <v>281235</v>
      </c>
      <c r="S28" s="432">
        <v>281235</v>
      </c>
    </row>
    <row r="29" spans="1:19" s="194" customFormat="1" ht="22.9" hidden="1" customHeight="1">
      <c r="A29" s="387" t="s">
        <v>36</v>
      </c>
      <c r="B29" s="431"/>
      <c r="C29" s="431"/>
      <c r="D29" s="431"/>
      <c r="E29" s="431"/>
      <c r="F29" s="431"/>
      <c r="G29" s="431"/>
      <c r="H29" s="431"/>
      <c r="I29" s="431"/>
      <c r="J29" s="431"/>
      <c r="K29" s="431"/>
      <c r="L29" s="431"/>
      <c r="M29" s="431"/>
      <c r="N29" s="431"/>
      <c r="O29" s="431"/>
      <c r="P29" s="431"/>
      <c r="Q29" s="431">
        <v>0</v>
      </c>
      <c r="R29" s="431">
        <v>90192</v>
      </c>
      <c r="S29" s="432">
        <v>90192</v>
      </c>
    </row>
    <row r="30" spans="1:19" s="194" customFormat="1" ht="22.9" hidden="1" customHeight="1">
      <c r="A30" s="387" t="s">
        <v>37</v>
      </c>
      <c r="B30" s="431"/>
      <c r="C30" s="431"/>
      <c r="D30" s="431"/>
      <c r="E30" s="431"/>
      <c r="F30" s="431"/>
      <c r="G30" s="431"/>
      <c r="H30" s="431"/>
      <c r="I30" s="431"/>
      <c r="J30" s="431"/>
      <c r="K30" s="431"/>
      <c r="L30" s="431"/>
      <c r="M30" s="431"/>
      <c r="N30" s="431"/>
      <c r="O30" s="431"/>
      <c r="P30" s="431"/>
      <c r="Q30" s="431">
        <v>0</v>
      </c>
      <c r="R30" s="431">
        <v>34781</v>
      </c>
      <c r="S30" s="432">
        <v>34781</v>
      </c>
    </row>
    <row r="31" spans="1:19" s="194" customFormat="1" ht="22.9" hidden="1" customHeight="1">
      <c r="A31" s="387" t="s">
        <v>34</v>
      </c>
      <c r="B31" s="431"/>
      <c r="C31" s="431"/>
      <c r="D31" s="431"/>
      <c r="E31" s="431"/>
      <c r="F31" s="431"/>
      <c r="G31" s="431"/>
      <c r="H31" s="431"/>
      <c r="I31" s="431"/>
      <c r="J31" s="431"/>
      <c r="K31" s="431"/>
      <c r="L31" s="431"/>
      <c r="M31" s="431"/>
      <c r="N31" s="431"/>
      <c r="O31" s="431"/>
      <c r="P31" s="431"/>
      <c r="Q31" s="431"/>
      <c r="R31" s="431">
        <v>11114</v>
      </c>
      <c r="S31" s="432">
        <v>11114</v>
      </c>
    </row>
    <row r="32" spans="1:19" s="194" customFormat="1" ht="22.9" customHeight="1">
      <c r="A32" s="385" t="s">
        <v>77</v>
      </c>
      <c r="B32" s="431">
        <v>1233023</v>
      </c>
      <c r="C32" s="431">
        <v>246913</v>
      </c>
      <c r="D32" s="431">
        <v>292109</v>
      </c>
      <c r="E32" s="431">
        <v>179499</v>
      </c>
      <c r="F32" s="431">
        <v>149087</v>
      </c>
      <c r="G32" s="431">
        <v>1252399</v>
      </c>
      <c r="H32" s="431">
        <v>525589</v>
      </c>
      <c r="I32" s="431">
        <v>134559</v>
      </c>
      <c r="J32" s="431">
        <v>360</v>
      </c>
      <c r="K32" s="431">
        <v>0</v>
      </c>
      <c r="L32" s="431">
        <v>181798</v>
      </c>
      <c r="M32" s="431">
        <v>4455</v>
      </c>
      <c r="N32" s="431">
        <v>0</v>
      </c>
      <c r="O32" s="431">
        <v>65914</v>
      </c>
      <c r="P32" s="431">
        <v>77</v>
      </c>
      <c r="Q32" s="431">
        <v>4265782</v>
      </c>
      <c r="R32" s="431">
        <v>662480</v>
      </c>
      <c r="S32" s="432">
        <v>4928262</v>
      </c>
    </row>
    <row r="33" spans="1:19" s="194" customFormat="1" ht="22.9" customHeight="1">
      <c r="A33" s="386" t="s">
        <v>43</v>
      </c>
      <c r="B33" s="431">
        <v>1233023</v>
      </c>
      <c r="C33" s="431">
        <v>0</v>
      </c>
      <c r="D33" s="431">
        <v>242909</v>
      </c>
      <c r="E33" s="431">
        <v>147721</v>
      </c>
      <c r="F33" s="431">
        <v>147335</v>
      </c>
      <c r="G33" s="431">
        <v>1130283</v>
      </c>
      <c r="H33" s="431">
        <v>397213</v>
      </c>
      <c r="I33" s="431">
        <v>118107</v>
      </c>
      <c r="J33" s="431">
        <v>360</v>
      </c>
      <c r="K33" s="431">
        <v>0</v>
      </c>
      <c r="L33" s="431">
        <v>145197</v>
      </c>
      <c r="M33" s="431">
        <v>3555</v>
      </c>
      <c r="N33" s="431">
        <v>0</v>
      </c>
      <c r="O33" s="431">
        <v>54410</v>
      </c>
      <c r="P33" s="431">
        <v>17</v>
      </c>
      <c r="Q33" s="431">
        <v>3620130</v>
      </c>
      <c r="R33" s="431">
        <v>0</v>
      </c>
      <c r="S33" s="432">
        <v>3620130</v>
      </c>
    </row>
    <row r="34" spans="1:19" s="194" customFormat="1" ht="22.5" customHeight="1">
      <c r="A34" s="387" t="s">
        <v>30</v>
      </c>
      <c r="B34" s="431">
        <v>1188136</v>
      </c>
      <c r="C34" s="431">
        <v>0</v>
      </c>
      <c r="D34" s="431">
        <v>229881</v>
      </c>
      <c r="E34" s="431">
        <v>141977</v>
      </c>
      <c r="F34" s="431">
        <v>141241</v>
      </c>
      <c r="G34" s="431">
        <v>1101933</v>
      </c>
      <c r="H34" s="431">
        <v>391702</v>
      </c>
      <c r="I34" s="431">
        <v>111094</v>
      </c>
      <c r="J34" s="431">
        <v>360</v>
      </c>
      <c r="K34" s="431">
        <v>0</v>
      </c>
      <c r="L34" s="431">
        <v>137469</v>
      </c>
      <c r="M34" s="431">
        <v>3309</v>
      </c>
      <c r="N34" s="431">
        <v>0</v>
      </c>
      <c r="O34" s="431">
        <v>50753</v>
      </c>
      <c r="P34" s="431">
        <v>4</v>
      </c>
      <c r="Q34" s="431">
        <v>3497859</v>
      </c>
      <c r="R34" s="431"/>
      <c r="S34" s="432">
        <v>3497859</v>
      </c>
    </row>
    <row r="35" spans="1:19" s="194" customFormat="1" ht="22.5" customHeight="1">
      <c r="A35" s="387" t="s">
        <v>44</v>
      </c>
      <c r="B35" s="431">
        <v>44887</v>
      </c>
      <c r="C35" s="431">
        <v>0</v>
      </c>
      <c r="D35" s="431">
        <v>13028</v>
      </c>
      <c r="E35" s="431">
        <v>5744</v>
      </c>
      <c r="F35" s="431">
        <v>6094</v>
      </c>
      <c r="G35" s="431">
        <v>28350</v>
      </c>
      <c r="H35" s="431">
        <v>5511</v>
      </c>
      <c r="I35" s="431">
        <v>7013</v>
      </c>
      <c r="J35" s="431">
        <v>0</v>
      </c>
      <c r="K35" s="431">
        <v>0</v>
      </c>
      <c r="L35" s="431">
        <v>7728</v>
      </c>
      <c r="M35" s="431">
        <v>246</v>
      </c>
      <c r="N35" s="431">
        <v>0</v>
      </c>
      <c r="O35" s="431">
        <v>3657</v>
      </c>
      <c r="P35" s="431">
        <v>13</v>
      </c>
      <c r="Q35" s="431">
        <v>122271</v>
      </c>
      <c r="R35" s="431"/>
      <c r="S35" s="432">
        <v>122271</v>
      </c>
    </row>
    <row r="36" spans="1:19" s="194" customFormat="1" ht="22.5" customHeight="1">
      <c r="A36" s="386" t="s">
        <v>45</v>
      </c>
      <c r="B36" s="431">
        <v>0</v>
      </c>
      <c r="C36" s="431">
        <v>246913</v>
      </c>
      <c r="D36" s="431">
        <v>49200</v>
      </c>
      <c r="E36" s="431">
        <v>31778</v>
      </c>
      <c r="F36" s="431">
        <v>1752</v>
      </c>
      <c r="G36" s="431">
        <v>122116</v>
      </c>
      <c r="H36" s="431">
        <v>128376</v>
      </c>
      <c r="I36" s="431">
        <v>16452</v>
      </c>
      <c r="J36" s="431">
        <v>0</v>
      </c>
      <c r="K36" s="431">
        <v>0</v>
      </c>
      <c r="L36" s="431">
        <v>36601</v>
      </c>
      <c r="M36" s="431">
        <v>900</v>
      </c>
      <c r="N36" s="431">
        <v>0</v>
      </c>
      <c r="O36" s="431">
        <v>11504</v>
      </c>
      <c r="P36" s="431">
        <v>60</v>
      </c>
      <c r="Q36" s="431">
        <v>645652</v>
      </c>
      <c r="R36" s="431">
        <v>0</v>
      </c>
      <c r="S36" s="432">
        <v>645652</v>
      </c>
    </row>
    <row r="37" spans="1:19" s="194" customFormat="1" ht="22.5" customHeight="1">
      <c r="A37" s="387" t="s">
        <v>31</v>
      </c>
      <c r="B37" s="431">
        <v>0</v>
      </c>
      <c r="C37" s="431">
        <v>245707</v>
      </c>
      <c r="D37" s="431">
        <v>49200</v>
      </c>
      <c r="E37" s="431">
        <v>31664</v>
      </c>
      <c r="F37" s="431">
        <v>1752</v>
      </c>
      <c r="G37" s="431">
        <v>121405</v>
      </c>
      <c r="H37" s="431">
        <v>128376</v>
      </c>
      <c r="I37" s="431">
        <v>16247</v>
      </c>
      <c r="J37" s="431">
        <v>0</v>
      </c>
      <c r="K37" s="431">
        <v>0</v>
      </c>
      <c r="L37" s="431">
        <v>36467</v>
      </c>
      <c r="M37" s="431">
        <v>900</v>
      </c>
      <c r="N37" s="431">
        <v>0</v>
      </c>
      <c r="O37" s="431">
        <v>11456</v>
      </c>
      <c r="P37" s="431">
        <v>60</v>
      </c>
      <c r="Q37" s="431">
        <v>643234</v>
      </c>
      <c r="R37" s="431"/>
      <c r="S37" s="432">
        <v>643234</v>
      </c>
    </row>
    <row r="38" spans="1:19" s="194" customFormat="1" ht="22.5" customHeight="1">
      <c r="A38" s="387" t="s">
        <v>32</v>
      </c>
      <c r="B38" s="431">
        <v>0</v>
      </c>
      <c r="C38" s="431">
        <v>1206</v>
      </c>
      <c r="D38" s="431">
        <v>0</v>
      </c>
      <c r="E38" s="431">
        <v>114</v>
      </c>
      <c r="F38" s="431">
        <v>0</v>
      </c>
      <c r="G38" s="431">
        <v>711</v>
      </c>
      <c r="H38" s="431">
        <v>0</v>
      </c>
      <c r="I38" s="431">
        <v>205</v>
      </c>
      <c r="J38" s="431">
        <v>0</v>
      </c>
      <c r="K38" s="431">
        <v>0</v>
      </c>
      <c r="L38" s="431">
        <v>134</v>
      </c>
      <c r="M38" s="431">
        <v>0</v>
      </c>
      <c r="N38" s="431">
        <v>0</v>
      </c>
      <c r="O38" s="431">
        <v>48</v>
      </c>
      <c r="P38" s="431">
        <v>0</v>
      </c>
      <c r="Q38" s="431">
        <v>2418</v>
      </c>
      <c r="R38" s="431">
        <v>0</v>
      </c>
      <c r="S38" s="432">
        <v>2418</v>
      </c>
    </row>
    <row r="39" spans="1:19" s="194" customFormat="1" ht="22.5" customHeight="1">
      <c r="A39" s="386" t="s">
        <v>33</v>
      </c>
      <c r="B39" s="431">
        <v>0</v>
      </c>
      <c r="C39" s="431">
        <v>0</v>
      </c>
      <c r="D39" s="431">
        <v>0</v>
      </c>
      <c r="E39" s="431">
        <v>0</v>
      </c>
      <c r="F39" s="431">
        <v>0</v>
      </c>
      <c r="G39" s="431">
        <v>0</v>
      </c>
      <c r="H39" s="431">
        <v>0</v>
      </c>
      <c r="I39" s="431">
        <v>0</v>
      </c>
      <c r="J39" s="431">
        <v>0</v>
      </c>
      <c r="K39" s="431">
        <v>0</v>
      </c>
      <c r="L39" s="431">
        <v>0</v>
      </c>
      <c r="M39" s="431">
        <v>0</v>
      </c>
      <c r="N39" s="431">
        <v>0</v>
      </c>
      <c r="O39" s="431">
        <v>0</v>
      </c>
      <c r="P39" s="431">
        <v>0</v>
      </c>
      <c r="Q39" s="431">
        <v>0</v>
      </c>
      <c r="R39" s="431">
        <v>662480</v>
      </c>
      <c r="S39" s="432">
        <v>662480</v>
      </c>
    </row>
    <row r="40" spans="1:19" s="194" customFormat="1" ht="22.5" hidden="1" customHeight="1">
      <c r="A40" s="387" t="s">
        <v>35</v>
      </c>
      <c r="B40" s="431">
        <v>0</v>
      </c>
      <c r="C40" s="431">
        <v>0</v>
      </c>
      <c r="D40" s="431">
        <v>0</v>
      </c>
      <c r="E40" s="431">
        <v>0</v>
      </c>
      <c r="F40" s="431">
        <v>0</v>
      </c>
      <c r="G40" s="431">
        <v>0</v>
      </c>
      <c r="H40" s="431">
        <v>0</v>
      </c>
      <c r="I40" s="431">
        <v>0</v>
      </c>
      <c r="J40" s="431">
        <v>0</v>
      </c>
      <c r="K40" s="431">
        <v>0</v>
      </c>
      <c r="L40" s="431">
        <v>0</v>
      </c>
      <c r="M40" s="431">
        <v>0</v>
      </c>
      <c r="N40" s="431">
        <v>0</v>
      </c>
      <c r="O40" s="431">
        <v>0</v>
      </c>
      <c r="P40" s="431">
        <v>0</v>
      </c>
      <c r="Q40" s="431"/>
      <c r="R40" s="431">
        <v>416736</v>
      </c>
      <c r="S40" s="432">
        <v>416736</v>
      </c>
    </row>
    <row r="41" spans="1:19" s="194" customFormat="1" ht="22.5" hidden="1" customHeight="1">
      <c r="A41" s="387" t="s">
        <v>36</v>
      </c>
      <c r="B41" s="431">
        <v>0</v>
      </c>
      <c r="C41" s="431">
        <v>0</v>
      </c>
      <c r="D41" s="431">
        <v>0</v>
      </c>
      <c r="E41" s="431">
        <v>0</v>
      </c>
      <c r="F41" s="431">
        <v>0</v>
      </c>
      <c r="G41" s="431">
        <v>0</v>
      </c>
      <c r="H41" s="431">
        <v>0</v>
      </c>
      <c r="I41" s="431">
        <v>0</v>
      </c>
      <c r="J41" s="431">
        <v>0</v>
      </c>
      <c r="K41" s="431">
        <v>0</v>
      </c>
      <c r="L41" s="431">
        <v>0</v>
      </c>
      <c r="M41" s="431">
        <v>0</v>
      </c>
      <c r="N41" s="431">
        <v>0</v>
      </c>
      <c r="O41" s="431">
        <v>0</v>
      </c>
      <c r="P41" s="431">
        <v>0</v>
      </c>
      <c r="Q41" s="431"/>
      <c r="R41" s="431">
        <v>245460</v>
      </c>
      <c r="S41" s="432">
        <v>245460</v>
      </c>
    </row>
    <row r="42" spans="1:19" s="194" customFormat="1" ht="22.5" hidden="1" customHeight="1">
      <c r="A42" s="387" t="s">
        <v>37</v>
      </c>
      <c r="B42" s="431">
        <v>0</v>
      </c>
      <c r="C42" s="431">
        <v>0</v>
      </c>
      <c r="D42" s="431">
        <v>0</v>
      </c>
      <c r="E42" s="431">
        <v>0</v>
      </c>
      <c r="F42" s="431">
        <v>0</v>
      </c>
      <c r="G42" s="431">
        <v>0</v>
      </c>
      <c r="H42" s="431">
        <v>0</v>
      </c>
      <c r="I42" s="431">
        <v>0</v>
      </c>
      <c r="J42" s="431">
        <v>0</v>
      </c>
      <c r="K42" s="431">
        <v>0</v>
      </c>
      <c r="L42" s="431">
        <v>0</v>
      </c>
      <c r="M42" s="431">
        <v>0</v>
      </c>
      <c r="N42" s="431">
        <v>0</v>
      </c>
      <c r="O42" s="431">
        <v>0</v>
      </c>
      <c r="P42" s="431">
        <v>0</v>
      </c>
      <c r="Q42" s="431"/>
      <c r="R42" s="431">
        <v>0</v>
      </c>
      <c r="S42" s="432">
        <v>0</v>
      </c>
    </row>
    <row r="43" spans="1:19" s="194" customFormat="1" ht="22.5" hidden="1" customHeight="1">
      <c r="A43" s="387" t="s">
        <v>34</v>
      </c>
      <c r="B43" s="431"/>
      <c r="C43" s="431"/>
      <c r="D43" s="431"/>
      <c r="E43" s="431"/>
      <c r="F43" s="431"/>
      <c r="G43" s="431"/>
      <c r="H43" s="431"/>
      <c r="I43" s="431"/>
      <c r="J43" s="431"/>
      <c r="K43" s="431"/>
      <c r="L43" s="431"/>
      <c r="M43" s="431"/>
      <c r="N43" s="431"/>
      <c r="O43" s="431"/>
      <c r="P43" s="431"/>
      <c r="Q43" s="431"/>
      <c r="R43" s="431">
        <v>284</v>
      </c>
      <c r="S43" s="432">
        <v>284</v>
      </c>
    </row>
    <row r="44" spans="1:19" s="194" customFormat="1" ht="22.5" customHeight="1">
      <c r="A44" s="385" t="s">
        <v>78</v>
      </c>
      <c r="B44" s="431">
        <v>29491</v>
      </c>
      <c r="C44" s="431">
        <v>0</v>
      </c>
      <c r="D44" s="431">
        <v>1151</v>
      </c>
      <c r="E44" s="431">
        <v>3552</v>
      </c>
      <c r="F44" s="431">
        <v>3495</v>
      </c>
      <c r="G44" s="431">
        <v>19165</v>
      </c>
      <c r="H44" s="431">
        <v>5270</v>
      </c>
      <c r="I44" s="431">
        <v>3087</v>
      </c>
      <c r="J44" s="431">
        <v>0</v>
      </c>
      <c r="K44" s="431">
        <v>0</v>
      </c>
      <c r="L44" s="431">
        <v>3472</v>
      </c>
      <c r="M44" s="431">
        <v>106</v>
      </c>
      <c r="N44" s="431">
        <v>0</v>
      </c>
      <c r="O44" s="431">
        <v>1759</v>
      </c>
      <c r="P44" s="431">
        <v>0</v>
      </c>
      <c r="Q44" s="431">
        <v>70548</v>
      </c>
      <c r="R44" s="431">
        <v>6336</v>
      </c>
      <c r="S44" s="432">
        <v>76884</v>
      </c>
    </row>
    <row r="45" spans="1:19" s="194" customFormat="1" ht="22.5" customHeight="1">
      <c r="A45" s="386" t="s">
        <v>43</v>
      </c>
      <c r="B45" s="431">
        <v>29491</v>
      </c>
      <c r="C45" s="431">
        <v>0</v>
      </c>
      <c r="D45" s="431">
        <v>1151</v>
      </c>
      <c r="E45" s="431">
        <v>3552</v>
      </c>
      <c r="F45" s="431">
        <v>3495</v>
      </c>
      <c r="G45" s="431">
        <v>19165</v>
      </c>
      <c r="H45" s="431">
        <v>5270</v>
      </c>
      <c r="I45" s="431">
        <v>3087</v>
      </c>
      <c r="J45" s="431">
        <v>0</v>
      </c>
      <c r="K45" s="431">
        <v>0</v>
      </c>
      <c r="L45" s="431">
        <v>3472</v>
      </c>
      <c r="M45" s="431">
        <v>106</v>
      </c>
      <c r="N45" s="431">
        <v>0</v>
      </c>
      <c r="O45" s="431">
        <v>1759</v>
      </c>
      <c r="P45" s="431">
        <v>0</v>
      </c>
      <c r="Q45" s="431">
        <v>70548</v>
      </c>
      <c r="R45" s="431">
        <v>0</v>
      </c>
      <c r="S45" s="432">
        <v>70548</v>
      </c>
    </row>
    <row r="46" spans="1:19" s="194" customFormat="1" ht="22.5" customHeight="1">
      <c r="A46" s="388" t="s">
        <v>30</v>
      </c>
      <c r="B46" s="433">
        <v>23120</v>
      </c>
      <c r="C46" s="433">
        <v>0</v>
      </c>
      <c r="D46" s="433">
        <v>821</v>
      </c>
      <c r="E46" s="433">
        <v>2755</v>
      </c>
      <c r="F46" s="433">
        <v>2710</v>
      </c>
      <c r="G46" s="433">
        <v>15483</v>
      </c>
      <c r="H46" s="433">
        <v>4579</v>
      </c>
      <c r="I46" s="433">
        <v>2142</v>
      </c>
      <c r="J46" s="433">
        <v>0</v>
      </c>
      <c r="K46" s="433">
        <v>0</v>
      </c>
      <c r="L46" s="433">
        <v>2480</v>
      </c>
      <c r="M46" s="433">
        <v>70</v>
      </c>
      <c r="N46" s="433">
        <v>0</v>
      </c>
      <c r="O46" s="433">
        <v>1254</v>
      </c>
      <c r="P46" s="433">
        <v>0</v>
      </c>
      <c r="Q46" s="433">
        <v>55414</v>
      </c>
      <c r="R46" s="433"/>
      <c r="S46" s="434">
        <v>55414</v>
      </c>
    </row>
    <row r="47" spans="1:19" s="194" customFormat="1" ht="22.5" customHeight="1">
      <c r="A47" s="387" t="s">
        <v>44</v>
      </c>
      <c r="B47" s="431">
        <v>6371</v>
      </c>
      <c r="C47" s="431">
        <v>0</v>
      </c>
      <c r="D47" s="431">
        <v>330</v>
      </c>
      <c r="E47" s="431">
        <v>797</v>
      </c>
      <c r="F47" s="431">
        <v>785</v>
      </c>
      <c r="G47" s="431">
        <v>3682</v>
      </c>
      <c r="H47" s="431">
        <v>691</v>
      </c>
      <c r="I47" s="431">
        <v>945</v>
      </c>
      <c r="J47" s="431">
        <v>0</v>
      </c>
      <c r="K47" s="431">
        <v>0</v>
      </c>
      <c r="L47" s="431">
        <v>992</v>
      </c>
      <c r="M47" s="431">
        <v>36</v>
      </c>
      <c r="N47" s="431">
        <v>0</v>
      </c>
      <c r="O47" s="431">
        <v>505</v>
      </c>
      <c r="P47" s="431">
        <v>0</v>
      </c>
      <c r="Q47" s="431">
        <v>15134</v>
      </c>
      <c r="R47" s="431"/>
      <c r="S47" s="432">
        <v>15134</v>
      </c>
    </row>
    <row r="48" spans="1:19" s="194" customFormat="1" ht="22.5" hidden="1" customHeight="1">
      <c r="A48" s="386" t="s">
        <v>45</v>
      </c>
      <c r="B48" s="742">
        <v>0</v>
      </c>
      <c r="C48" s="742">
        <v>0</v>
      </c>
      <c r="D48" s="742">
        <v>0</v>
      </c>
      <c r="E48" s="742">
        <v>0</v>
      </c>
      <c r="F48" s="742">
        <v>0</v>
      </c>
      <c r="G48" s="742">
        <v>0</v>
      </c>
      <c r="H48" s="742">
        <v>0</v>
      </c>
      <c r="I48" s="742">
        <v>0</v>
      </c>
      <c r="J48" s="742">
        <v>0</v>
      </c>
      <c r="K48" s="742">
        <v>0</v>
      </c>
      <c r="L48" s="742">
        <v>0</v>
      </c>
      <c r="M48" s="742">
        <v>0</v>
      </c>
      <c r="N48" s="742">
        <v>0</v>
      </c>
      <c r="O48" s="742">
        <v>0</v>
      </c>
      <c r="P48" s="742">
        <v>0</v>
      </c>
      <c r="Q48" s="431">
        <v>0</v>
      </c>
      <c r="R48" s="431">
        <v>0</v>
      </c>
      <c r="S48" s="432">
        <v>0</v>
      </c>
    </row>
    <row r="49" spans="1:19" s="194" customFormat="1" ht="22.5" hidden="1" customHeight="1">
      <c r="A49" s="387" t="s">
        <v>31</v>
      </c>
      <c r="B49" s="431">
        <v>0</v>
      </c>
      <c r="C49" s="431">
        <v>0</v>
      </c>
      <c r="D49" s="431">
        <v>0</v>
      </c>
      <c r="E49" s="431">
        <v>0</v>
      </c>
      <c r="F49" s="431">
        <v>0</v>
      </c>
      <c r="G49" s="431">
        <v>0</v>
      </c>
      <c r="H49" s="431">
        <v>0</v>
      </c>
      <c r="I49" s="431">
        <v>0</v>
      </c>
      <c r="J49" s="431">
        <v>0</v>
      </c>
      <c r="K49" s="431">
        <v>0</v>
      </c>
      <c r="L49" s="431">
        <v>0</v>
      </c>
      <c r="M49" s="431">
        <v>0</v>
      </c>
      <c r="N49" s="431">
        <v>0</v>
      </c>
      <c r="O49" s="431">
        <v>0</v>
      </c>
      <c r="P49" s="431">
        <v>0</v>
      </c>
      <c r="Q49" s="431">
        <v>0</v>
      </c>
      <c r="R49" s="431"/>
      <c r="S49" s="432">
        <v>0</v>
      </c>
    </row>
    <row r="50" spans="1:19" s="194" customFormat="1" ht="22.5" hidden="1" customHeight="1">
      <c r="A50" s="387" t="s">
        <v>32</v>
      </c>
      <c r="B50" s="431">
        <v>0</v>
      </c>
      <c r="C50" s="431">
        <v>0</v>
      </c>
      <c r="D50" s="431">
        <v>0</v>
      </c>
      <c r="E50" s="431">
        <v>0</v>
      </c>
      <c r="F50" s="431">
        <v>0</v>
      </c>
      <c r="G50" s="431">
        <v>0</v>
      </c>
      <c r="H50" s="431">
        <v>0</v>
      </c>
      <c r="I50" s="431">
        <v>0</v>
      </c>
      <c r="J50" s="431">
        <v>0</v>
      </c>
      <c r="K50" s="431">
        <v>0</v>
      </c>
      <c r="L50" s="431">
        <v>0</v>
      </c>
      <c r="M50" s="431">
        <v>0</v>
      </c>
      <c r="N50" s="431">
        <v>0</v>
      </c>
      <c r="O50" s="431">
        <v>0</v>
      </c>
      <c r="P50" s="431">
        <v>0</v>
      </c>
      <c r="Q50" s="431">
        <v>0</v>
      </c>
      <c r="R50" s="431"/>
      <c r="S50" s="432">
        <v>0</v>
      </c>
    </row>
    <row r="51" spans="1:19" s="194" customFormat="1" ht="22.5" customHeight="1">
      <c r="A51" s="386" t="s">
        <v>33</v>
      </c>
      <c r="B51" s="431">
        <v>0</v>
      </c>
      <c r="C51" s="431">
        <v>0</v>
      </c>
      <c r="D51" s="431">
        <v>0</v>
      </c>
      <c r="E51" s="431">
        <v>0</v>
      </c>
      <c r="F51" s="431">
        <v>0</v>
      </c>
      <c r="G51" s="431">
        <v>0</v>
      </c>
      <c r="H51" s="431">
        <v>0</v>
      </c>
      <c r="I51" s="431">
        <v>0</v>
      </c>
      <c r="J51" s="431">
        <v>0</v>
      </c>
      <c r="K51" s="431">
        <v>0</v>
      </c>
      <c r="L51" s="431">
        <v>0</v>
      </c>
      <c r="M51" s="431">
        <v>0</v>
      </c>
      <c r="N51" s="431">
        <v>0</v>
      </c>
      <c r="O51" s="431">
        <v>0</v>
      </c>
      <c r="P51" s="431">
        <v>0</v>
      </c>
      <c r="Q51" s="431">
        <v>0</v>
      </c>
      <c r="R51" s="431">
        <v>6336</v>
      </c>
      <c r="S51" s="432">
        <v>6336</v>
      </c>
    </row>
    <row r="52" spans="1:19" s="194" customFormat="1" ht="22.5" hidden="1" customHeight="1">
      <c r="A52" s="387" t="s">
        <v>35</v>
      </c>
      <c r="B52" s="431">
        <v>0</v>
      </c>
      <c r="C52" s="431">
        <v>0</v>
      </c>
      <c r="D52" s="431">
        <v>0</v>
      </c>
      <c r="E52" s="431">
        <v>0</v>
      </c>
      <c r="F52" s="431">
        <v>0</v>
      </c>
      <c r="G52" s="431">
        <v>0</v>
      </c>
      <c r="H52" s="431">
        <v>0</v>
      </c>
      <c r="I52" s="431">
        <v>0</v>
      </c>
      <c r="J52" s="431">
        <v>0</v>
      </c>
      <c r="K52" s="431">
        <v>0</v>
      </c>
      <c r="L52" s="431">
        <v>0</v>
      </c>
      <c r="M52" s="431">
        <v>0</v>
      </c>
      <c r="N52" s="431">
        <v>0</v>
      </c>
      <c r="O52" s="431">
        <v>0</v>
      </c>
      <c r="P52" s="431">
        <v>0</v>
      </c>
      <c r="Q52" s="431">
        <v>0</v>
      </c>
      <c r="R52" s="431">
        <v>960</v>
      </c>
      <c r="S52" s="432">
        <v>960</v>
      </c>
    </row>
    <row r="53" spans="1:19" s="194" customFormat="1" ht="22.5" hidden="1" customHeight="1">
      <c r="A53" s="387" t="s">
        <v>36</v>
      </c>
      <c r="B53" s="431">
        <v>0</v>
      </c>
      <c r="C53" s="431">
        <v>0</v>
      </c>
      <c r="D53" s="431">
        <v>0</v>
      </c>
      <c r="E53" s="431">
        <v>0</v>
      </c>
      <c r="F53" s="431">
        <v>0</v>
      </c>
      <c r="G53" s="431">
        <v>0</v>
      </c>
      <c r="H53" s="431">
        <v>0</v>
      </c>
      <c r="I53" s="431">
        <v>0</v>
      </c>
      <c r="J53" s="431">
        <v>0</v>
      </c>
      <c r="K53" s="431">
        <v>0</v>
      </c>
      <c r="L53" s="431">
        <v>0</v>
      </c>
      <c r="M53" s="431">
        <v>0</v>
      </c>
      <c r="N53" s="431">
        <v>0</v>
      </c>
      <c r="O53" s="431">
        <v>0</v>
      </c>
      <c r="P53" s="431">
        <v>0</v>
      </c>
      <c r="Q53" s="431">
        <v>0</v>
      </c>
      <c r="R53" s="431">
        <v>5376</v>
      </c>
      <c r="S53" s="432">
        <v>5376</v>
      </c>
    </row>
    <row r="54" spans="1:19" s="194" customFormat="1" ht="22.5" customHeight="1">
      <c r="A54" s="384" t="s">
        <v>309</v>
      </c>
      <c r="B54" s="431">
        <v>129</v>
      </c>
      <c r="C54" s="431">
        <v>0</v>
      </c>
      <c r="D54" s="431">
        <v>0</v>
      </c>
      <c r="E54" s="431">
        <v>0</v>
      </c>
      <c r="F54" s="431">
        <v>0</v>
      </c>
      <c r="G54" s="431">
        <v>0</v>
      </c>
      <c r="H54" s="431">
        <v>0</v>
      </c>
      <c r="I54" s="431">
        <v>0</v>
      </c>
      <c r="J54" s="431">
        <v>0</v>
      </c>
      <c r="K54" s="431">
        <v>0</v>
      </c>
      <c r="L54" s="431">
        <v>16</v>
      </c>
      <c r="M54" s="431">
        <v>0</v>
      </c>
      <c r="N54" s="431">
        <v>0</v>
      </c>
      <c r="O54" s="431">
        <v>0</v>
      </c>
      <c r="P54" s="431">
        <v>0</v>
      </c>
      <c r="Q54" s="431">
        <v>145</v>
      </c>
      <c r="R54" s="431">
        <v>0</v>
      </c>
      <c r="S54" s="432">
        <v>145</v>
      </c>
    </row>
    <row r="55" spans="1:19" s="194" customFormat="1" ht="22.5" customHeight="1">
      <c r="A55" s="385" t="s">
        <v>310</v>
      </c>
      <c r="B55" s="431">
        <v>129</v>
      </c>
      <c r="C55" s="431">
        <v>0</v>
      </c>
      <c r="D55" s="431">
        <v>0</v>
      </c>
      <c r="E55" s="431">
        <v>0</v>
      </c>
      <c r="F55" s="431">
        <v>0</v>
      </c>
      <c r="G55" s="431">
        <v>0</v>
      </c>
      <c r="H55" s="431">
        <v>0</v>
      </c>
      <c r="I55" s="431">
        <v>0</v>
      </c>
      <c r="J55" s="431">
        <v>0</v>
      </c>
      <c r="K55" s="431">
        <v>0</v>
      </c>
      <c r="L55" s="431">
        <v>16</v>
      </c>
      <c r="M55" s="431">
        <v>0</v>
      </c>
      <c r="N55" s="431">
        <v>0</v>
      </c>
      <c r="O55" s="431">
        <v>0</v>
      </c>
      <c r="P55" s="431">
        <v>0</v>
      </c>
      <c r="Q55" s="431">
        <v>145</v>
      </c>
      <c r="R55" s="431">
        <v>0</v>
      </c>
      <c r="S55" s="432">
        <v>145</v>
      </c>
    </row>
    <row r="56" spans="1:19" s="194" customFormat="1" ht="22.5" customHeight="1">
      <c r="A56" s="386" t="s">
        <v>43</v>
      </c>
      <c r="B56" s="431">
        <v>129</v>
      </c>
      <c r="C56" s="431">
        <v>0</v>
      </c>
      <c r="D56" s="431">
        <v>0</v>
      </c>
      <c r="E56" s="431">
        <v>0</v>
      </c>
      <c r="F56" s="431">
        <v>0</v>
      </c>
      <c r="G56" s="431">
        <v>0</v>
      </c>
      <c r="H56" s="431">
        <v>0</v>
      </c>
      <c r="I56" s="431">
        <v>0</v>
      </c>
      <c r="J56" s="431">
        <v>0</v>
      </c>
      <c r="K56" s="431">
        <v>0</v>
      </c>
      <c r="L56" s="431">
        <v>16</v>
      </c>
      <c r="M56" s="431">
        <v>0</v>
      </c>
      <c r="N56" s="431">
        <v>0</v>
      </c>
      <c r="O56" s="431">
        <v>0</v>
      </c>
      <c r="P56" s="431">
        <v>0</v>
      </c>
      <c r="Q56" s="431">
        <v>145</v>
      </c>
      <c r="R56" s="431">
        <v>0</v>
      </c>
      <c r="S56" s="432">
        <v>145</v>
      </c>
    </row>
    <row r="57" spans="1:19" s="194" customFormat="1" ht="22.5" customHeight="1">
      <c r="A57" s="387" t="s">
        <v>30</v>
      </c>
      <c r="B57" s="431">
        <v>129</v>
      </c>
      <c r="C57" s="431">
        <v>0</v>
      </c>
      <c r="D57" s="431">
        <v>0</v>
      </c>
      <c r="E57" s="431">
        <v>0</v>
      </c>
      <c r="F57" s="431">
        <v>0</v>
      </c>
      <c r="G57" s="431">
        <v>0</v>
      </c>
      <c r="H57" s="431">
        <v>0</v>
      </c>
      <c r="I57" s="431">
        <v>0</v>
      </c>
      <c r="J57" s="431">
        <v>0</v>
      </c>
      <c r="K57" s="431">
        <v>0</v>
      </c>
      <c r="L57" s="431">
        <v>16</v>
      </c>
      <c r="M57" s="431">
        <v>0</v>
      </c>
      <c r="N57" s="431">
        <v>0</v>
      </c>
      <c r="O57" s="431">
        <v>0</v>
      </c>
      <c r="P57" s="431">
        <v>0</v>
      </c>
      <c r="Q57" s="431">
        <v>145</v>
      </c>
      <c r="R57" s="431">
        <v>0</v>
      </c>
      <c r="S57" s="432">
        <v>145</v>
      </c>
    </row>
    <row r="58" spans="1:19" s="203" customFormat="1" ht="22.5" hidden="1" customHeight="1">
      <c r="A58" s="381" t="s">
        <v>33</v>
      </c>
      <c r="B58" s="435"/>
      <c r="C58" s="435"/>
      <c r="D58" s="435"/>
      <c r="E58" s="435"/>
      <c r="F58" s="435"/>
      <c r="G58" s="435"/>
      <c r="H58" s="435"/>
      <c r="I58" s="435"/>
      <c r="J58" s="435"/>
      <c r="K58" s="435"/>
      <c r="L58" s="435"/>
      <c r="M58" s="435"/>
      <c r="N58" s="435"/>
      <c r="O58" s="435"/>
      <c r="P58" s="435"/>
      <c r="Q58" s="435"/>
      <c r="R58" s="436">
        <v>0</v>
      </c>
      <c r="S58" s="432">
        <v>0</v>
      </c>
    </row>
    <row r="59" spans="1:19" s="194" customFormat="1" ht="22.5" customHeight="1">
      <c r="A59" s="384" t="s">
        <v>79</v>
      </c>
      <c r="B59" s="431">
        <v>345506</v>
      </c>
      <c r="C59" s="431">
        <v>418</v>
      </c>
      <c r="D59" s="431">
        <v>18877</v>
      </c>
      <c r="E59" s="431">
        <v>44121</v>
      </c>
      <c r="F59" s="431">
        <v>44682</v>
      </c>
      <c r="G59" s="431">
        <v>220175</v>
      </c>
      <c r="H59" s="431">
        <v>59912</v>
      </c>
      <c r="I59" s="431">
        <v>33563</v>
      </c>
      <c r="J59" s="431">
        <v>360</v>
      </c>
      <c r="K59" s="431">
        <v>960</v>
      </c>
      <c r="L59" s="431">
        <v>40728</v>
      </c>
      <c r="M59" s="431">
        <v>2652</v>
      </c>
      <c r="N59" s="431">
        <v>0</v>
      </c>
      <c r="O59" s="431">
        <v>17083</v>
      </c>
      <c r="P59" s="431">
        <v>52</v>
      </c>
      <c r="Q59" s="431">
        <v>829089</v>
      </c>
      <c r="R59" s="431">
        <v>98676</v>
      </c>
      <c r="S59" s="432">
        <v>927765</v>
      </c>
    </row>
    <row r="60" spans="1:19" s="194" customFormat="1" ht="22.5" customHeight="1">
      <c r="A60" s="385" t="s">
        <v>81</v>
      </c>
      <c r="B60" s="431">
        <v>345506</v>
      </c>
      <c r="C60" s="431">
        <v>418</v>
      </c>
      <c r="D60" s="431">
        <v>18877</v>
      </c>
      <c r="E60" s="431">
        <v>44121</v>
      </c>
      <c r="F60" s="431">
        <v>44682</v>
      </c>
      <c r="G60" s="431">
        <v>220175</v>
      </c>
      <c r="H60" s="431">
        <v>59912</v>
      </c>
      <c r="I60" s="431">
        <v>33563</v>
      </c>
      <c r="J60" s="431">
        <v>360</v>
      </c>
      <c r="K60" s="431">
        <v>960</v>
      </c>
      <c r="L60" s="431">
        <v>40728</v>
      </c>
      <c r="M60" s="431">
        <v>2652</v>
      </c>
      <c r="N60" s="431">
        <v>0</v>
      </c>
      <c r="O60" s="431">
        <v>17083</v>
      </c>
      <c r="P60" s="431">
        <v>52</v>
      </c>
      <c r="Q60" s="431">
        <v>829089</v>
      </c>
      <c r="R60" s="431">
        <v>98676</v>
      </c>
      <c r="S60" s="432">
        <v>927765</v>
      </c>
    </row>
    <row r="61" spans="1:19" s="194" customFormat="1" ht="22.5" customHeight="1">
      <c r="A61" s="386" t="s">
        <v>43</v>
      </c>
      <c r="B61" s="431">
        <v>345506</v>
      </c>
      <c r="C61" s="431">
        <v>0</v>
      </c>
      <c r="D61" s="431">
        <v>18877</v>
      </c>
      <c r="E61" s="431">
        <v>44061</v>
      </c>
      <c r="F61" s="431">
        <v>44682</v>
      </c>
      <c r="G61" s="431">
        <v>220049</v>
      </c>
      <c r="H61" s="431">
        <v>59912</v>
      </c>
      <c r="I61" s="431">
        <v>33527</v>
      </c>
      <c r="J61" s="431">
        <v>360</v>
      </c>
      <c r="K61" s="431">
        <v>960</v>
      </c>
      <c r="L61" s="431">
        <v>40669</v>
      </c>
      <c r="M61" s="431">
        <v>2652</v>
      </c>
      <c r="N61" s="431">
        <v>0</v>
      </c>
      <c r="O61" s="431">
        <v>17073</v>
      </c>
      <c r="P61" s="431">
        <v>52</v>
      </c>
      <c r="Q61" s="431">
        <v>828380</v>
      </c>
      <c r="R61" s="431">
        <v>0</v>
      </c>
      <c r="S61" s="432">
        <v>828380</v>
      </c>
    </row>
    <row r="62" spans="1:19" s="194" customFormat="1" ht="22.5" customHeight="1">
      <c r="A62" s="387" t="s">
        <v>30</v>
      </c>
      <c r="B62" s="431">
        <v>302894</v>
      </c>
      <c r="C62" s="431">
        <v>0</v>
      </c>
      <c r="D62" s="431">
        <v>15979</v>
      </c>
      <c r="E62" s="431">
        <v>38530</v>
      </c>
      <c r="F62" s="431">
        <v>38737</v>
      </c>
      <c r="G62" s="431">
        <v>197181</v>
      </c>
      <c r="H62" s="431">
        <v>54840</v>
      </c>
      <c r="I62" s="431">
        <v>27252</v>
      </c>
      <c r="J62" s="431">
        <v>360</v>
      </c>
      <c r="K62" s="431">
        <v>0</v>
      </c>
      <c r="L62" s="431">
        <v>33501</v>
      </c>
      <c r="M62" s="431">
        <v>2425</v>
      </c>
      <c r="N62" s="431">
        <v>0</v>
      </c>
      <c r="O62" s="431">
        <v>13600</v>
      </c>
      <c r="P62" s="431">
        <v>5</v>
      </c>
      <c r="Q62" s="431">
        <v>725304</v>
      </c>
      <c r="R62" s="431"/>
      <c r="S62" s="432">
        <v>725304</v>
      </c>
    </row>
    <row r="63" spans="1:19" s="194" customFormat="1" ht="22.5" customHeight="1">
      <c r="A63" s="387" t="s">
        <v>44</v>
      </c>
      <c r="B63" s="431">
        <v>42612</v>
      </c>
      <c r="C63" s="431">
        <v>0</v>
      </c>
      <c r="D63" s="431">
        <v>2898</v>
      </c>
      <c r="E63" s="431">
        <v>5531</v>
      </c>
      <c r="F63" s="431">
        <v>5945</v>
      </c>
      <c r="G63" s="431">
        <v>22868</v>
      </c>
      <c r="H63" s="431">
        <v>5072</v>
      </c>
      <c r="I63" s="431">
        <v>6275</v>
      </c>
      <c r="J63" s="431">
        <v>0</v>
      </c>
      <c r="K63" s="431">
        <v>960</v>
      </c>
      <c r="L63" s="431">
        <v>7168</v>
      </c>
      <c r="M63" s="431">
        <v>227</v>
      </c>
      <c r="N63" s="431">
        <v>0</v>
      </c>
      <c r="O63" s="431">
        <v>3473</v>
      </c>
      <c r="P63" s="431">
        <v>47</v>
      </c>
      <c r="Q63" s="431">
        <v>103076</v>
      </c>
      <c r="R63" s="431"/>
      <c r="S63" s="432">
        <v>103076</v>
      </c>
    </row>
    <row r="64" spans="1:19" s="194" customFormat="1" ht="22.5" customHeight="1">
      <c r="A64" s="386" t="s">
        <v>45</v>
      </c>
      <c r="B64" s="431">
        <v>0</v>
      </c>
      <c r="C64" s="431">
        <v>418</v>
      </c>
      <c r="D64" s="431">
        <v>0</v>
      </c>
      <c r="E64" s="431">
        <v>60</v>
      </c>
      <c r="F64" s="431">
        <v>0</v>
      </c>
      <c r="G64" s="431">
        <v>126</v>
      </c>
      <c r="H64" s="431">
        <v>0</v>
      </c>
      <c r="I64" s="431">
        <v>36</v>
      </c>
      <c r="J64" s="431">
        <v>0</v>
      </c>
      <c r="K64" s="431">
        <v>0</v>
      </c>
      <c r="L64" s="431">
        <v>59</v>
      </c>
      <c r="M64" s="431">
        <v>0</v>
      </c>
      <c r="N64" s="431">
        <v>0</v>
      </c>
      <c r="O64" s="431">
        <v>10</v>
      </c>
      <c r="P64" s="431">
        <v>0</v>
      </c>
      <c r="Q64" s="431">
        <v>709</v>
      </c>
      <c r="R64" s="431">
        <v>0</v>
      </c>
      <c r="S64" s="432">
        <v>709</v>
      </c>
    </row>
    <row r="65" spans="1:19" s="194" customFormat="1" ht="22.5" hidden="1" customHeight="1">
      <c r="A65" s="387" t="s">
        <v>31</v>
      </c>
      <c r="B65" s="431">
        <v>0</v>
      </c>
      <c r="C65" s="431">
        <v>0</v>
      </c>
      <c r="D65" s="431">
        <v>0</v>
      </c>
      <c r="E65" s="431">
        <v>0</v>
      </c>
      <c r="F65" s="431">
        <v>0</v>
      </c>
      <c r="G65" s="431">
        <v>0</v>
      </c>
      <c r="H65" s="431">
        <v>0</v>
      </c>
      <c r="I65" s="431">
        <v>0</v>
      </c>
      <c r="J65" s="431">
        <v>0</v>
      </c>
      <c r="K65" s="431">
        <v>0</v>
      </c>
      <c r="L65" s="431">
        <v>0</v>
      </c>
      <c r="M65" s="431">
        <v>0</v>
      </c>
      <c r="N65" s="431">
        <v>0</v>
      </c>
      <c r="O65" s="431">
        <v>0</v>
      </c>
      <c r="P65" s="431">
        <v>0</v>
      </c>
      <c r="Q65" s="431">
        <v>0</v>
      </c>
      <c r="R65" s="431">
        <v>0</v>
      </c>
      <c r="S65" s="432">
        <v>0</v>
      </c>
    </row>
    <row r="66" spans="1:19" s="194" customFormat="1" ht="22.5" customHeight="1">
      <c r="A66" s="387" t="s">
        <v>32</v>
      </c>
      <c r="B66" s="431">
        <v>0</v>
      </c>
      <c r="C66" s="431">
        <v>418</v>
      </c>
      <c r="D66" s="431">
        <v>0</v>
      </c>
      <c r="E66" s="431">
        <v>60</v>
      </c>
      <c r="F66" s="431">
        <v>0</v>
      </c>
      <c r="G66" s="431">
        <v>126</v>
      </c>
      <c r="H66" s="431">
        <v>0</v>
      </c>
      <c r="I66" s="431">
        <v>36</v>
      </c>
      <c r="J66" s="431">
        <v>0</v>
      </c>
      <c r="K66" s="431">
        <v>0</v>
      </c>
      <c r="L66" s="431">
        <v>59</v>
      </c>
      <c r="M66" s="431">
        <v>0</v>
      </c>
      <c r="N66" s="431">
        <v>0</v>
      </c>
      <c r="O66" s="431">
        <v>10</v>
      </c>
      <c r="P66" s="431">
        <v>0</v>
      </c>
      <c r="Q66" s="431">
        <v>709</v>
      </c>
      <c r="R66" s="431">
        <v>0</v>
      </c>
      <c r="S66" s="432">
        <v>709</v>
      </c>
    </row>
    <row r="67" spans="1:19" s="194" customFormat="1" ht="22.15" customHeight="1">
      <c r="A67" s="386" t="s">
        <v>33</v>
      </c>
      <c r="B67" s="431">
        <v>0</v>
      </c>
      <c r="C67" s="431">
        <v>0</v>
      </c>
      <c r="D67" s="431">
        <v>0</v>
      </c>
      <c r="E67" s="431">
        <v>0</v>
      </c>
      <c r="F67" s="431">
        <v>0</v>
      </c>
      <c r="G67" s="431">
        <v>0</v>
      </c>
      <c r="H67" s="431">
        <v>0</v>
      </c>
      <c r="I67" s="431">
        <v>0</v>
      </c>
      <c r="J67" s="431">
        <v>0</v>
      </c>
      <c r="K67" s="431">
        <v>0</v>
      </c>
      <c r="L67" s="431">
        <v>0</v>
      </c>
      <c r="M67" s="431">
        <v>0</v>
      </c>
      <c r="N67" s="431">
        <v>0</v>
      </c>
      <c r="O67" s="431">
        <v>0</v>
      </c>
      <c r="P67" s="431">
        <v>0</v>
      </c>
      <c r="Q67" s="431">
        <v>0</v>
      </c>
      <c r="R67" s="431">
        <v>98676</v>
      </c>
      <c r="S67" s="432">
        <v>98676</v>
      </c>
    </row>
    <row r="68" spans="1:19" s="194" customFormat="1" ht="22.5" hidden="1" customHeight="1">
      <c r="A68" s="387" t="s">
        <v>35</v>
      </c>
      <c r="B68" s="431">
        <v>0</v>
      </c>
      <c r="C68" s="431">
        <v>0</v>
      </c>
      <c r="D68" s="431">
        <v>0</v>
      </c>
      <c r="E68" s="431">
        <v>0</v>
      </c>
      <c r="F68" s="431">
        <v>0</v>
      </c>
      <c r="G68" s="431">
        <v>0</v>
      </c>
      <c r="H68" s="431">
        <v>0</v>
      </c>
      <c r="I68" s="431">
        <v>0</v>
      </c>
      <c r="J68" s="431">
        <v>0</v>
      </c>
      <c r="K68" s="431">
        <v>0</v>
      </c>
      <c r="L68" s="431">
        <v>0</v>
      </c>
      <c r="M68" s="431">
        <v>0</v>
      </c>
      <c r="N68" s="431">
        <v>0</v>
      </c>
      <c r="O68" s="431">
        <v>0</v>
      </c>
      <c r="P68" s="431">
        <v>0</v>
      </c>
      <c r="Q68" s="431">
        <v>0</v>
      </c>
      <c r="R68" s="431">
        <v>20832</v>
      </c>
      <c r="S68" s="432">
        <v>20832</v>
      </c>
    </row>
    <row r="69" spans="1:19" s="194" customFormat="1" ht="22.5" hidden="1" customHeight="1">
      <c r="A69" s="387" t="s">
        <v>36</v>
      </c>
      <c r="B69" s="431">
        <v>0</v>
      </c>
      <c r="C69" s="431">
        <v>0</v>
      </c>
      <c r="D69" s="431">
        <v>0</v>
      </c>
      <c r="E69" s="431">
        <v>0</v>
      </c>
      <c r="F69" s="431">
        <v>0</v>
      </c>
      <c r="G69" s="431">
        <v>0</v>
      </c>
      <c r="H69" s="431">
        <v>0</v>
      </c>
      <c r="I69" s="431">
        <v>0</v>
      </c>
      <c r="J69" s="431">
        <v>0</v>
      </c>
      <c r="K69" s="431">
        <v>0</v>
      </c>
      <c r="L69" s="431">
        <v>0</v>
      </c>
      <c r="M69" s="431">
        <v>0</v>
      </c>
      <c r="N69" s="431">
        <v>0</v>
      </c>
      <c r="O69" s="431">
        <v>0</v>
      </c>
      <c r="P69" s="431">
        <v>0</v>
      </c>
      <c r="Q69" s="431">
        <v>0</v>
      </c>
      <c r="R69" s="431">
        <v>76944</v>
      </c>
      <c r="S69" s="432">
        <v>76944</v>
      </c>
    </row>
    <row r="70" spans="1:19" s="194" customFormat="1" ht="22.5" hidden="1" customHeight="1">
      <c r="A70" s="387" t="s">
        <v>311</v>
      </c>
      <c r="B70" s="431">
        <v>0</v>
      </c>
      <c r="C70" s="431">
        <v>0</v>
      </c>
      <c r="D70" s="431">
        <v>0</v>
      </c>
      <c r="E70" s="431">
        <v>0</v>
      </c>
      <c r="F70" s="431">
        <v>0</v>
      </c>
      <c r="G70" s="431">
        <v>0</v>
      </c>
      <c r="H70" s="431">
        <v>0</v>
      </c>
      <c r="I70" s="431">
        <v>0</v>
      </c>
      <c r="J70" s="431">
        <v>0</v>
      </c>
      <c r="K70" s="431">
        <v>0</v>
      </c>
      <c r="L70" s="431">
        <v>0</v>
      </c>
      <c r="M70" s="431">
        <v>0</v>
      </c>
      <c r="N70" s="431">
        <v>0</v>
      </c>
      <c r="O70" s="431">
        <v>0</v>
      </c>
      <c r="P70" s="431">
        <v>0</v>
      </c>
      <c r="Q70" s="431">
        <v>0</v>
      </c>
      <c r="R70" s="431">
        <v>900</v>
      </c>
      <c r="S70" s="432">
        <v>900</v>
      </c>
    </row>
    <row r="71" spans="1:19" s="194" customFormat="1" ht="22.5" customHeight="1">
      <c r="A71" s="329" t="s">
        <v>419</v>
      </c>
      <c r="B71" s="431">
        <v>0</v>
      </c>
      <c r="C71" s="431">
        <v>0</v>
      </c>
      <c r="D71" s="431">
        <v>0</v>
      </c>
      <c r="E71" s="431">
        <v>0</v>
      </c>
      <c r="F71" s="431">
        <v>0</v>
      </c>
      <c r="G71" s="431">
        <v>0</v>
      </c>
      <c r="H71" s="431">
        <v>0</v>
      </c>
      <c r="I71" s="431">
        <v>1272</v>
      </c>
      <c r="J71" s="431">
        <v>0</v>
      </c>
      <c r="K71" s="431">
        <v>0</v>
      </c>
      <c r="L71" s="431">
        <v>0</v>
      </c>
      <c r="M71" s="431">
        <v>0</v>
      </c>
      <c r="N71" s="431">
        <v>0</v>
      </c>
      <c r="O71" s="431">
        <v>0</v>
      </c>
      <c r="P71" s="431">
        <v>0</v>
      </c>
      <c r="Q71" s="431">
        <v>1272</v>
      </c>
      <c r="R71" s="431">
        <v>0</v>
      </c>
      <c r="S71" s="432">
        <v>1272</v>
      </c>
    </row>
    <row r="72" spans="1:19" s="194" customFormat="1" ht="22.5" customHeight="1">
      <c r="A72" s="361" t="s">
        <v>420</v>
      </c>
      <c r="B72" s="431">
        <v>0</v>
      </c>
      <c r="C72" s="431">
        <v>0</v>
      </c>
      <c r="D72" s="431">
        <v>0</v>
      </c>
      <c r="E72" s="431">
        <v>0</v>
      </c>
      <c r="F72" s="431">
        <v>0</v>
      </c>
      <c r="G72" s="431">
        <v>0</v>
      </c>
      <c r="H72" s="431">
        <v>0</v>
      </c>
      <c r="I72" s="431">
        <v>1272</v>
      </c>
      <c r="J72" s="431">
        <v>0</v>
      </c>
      <c r="K72" s="431">
        <v>0</v>
      </c>
      <c r="L72" s="431">
        <v>0</v>
      </c>
      <c r="M72" s="431">
        <v>0</v>
      </c>
      <c r="N72" s="431">
        <v>0</v>
      </c>
      <c r="O72" s="431">
        <v>0</v>
      </c>
      <c r="P72" s="431">
        <v>0</v>
      </c>
      <c r="Q72" s="431">
        <v>1272</v>
      </c>
      <c r="R72" s="431">
        <v>0</v>
      </c>
      <c r="S72" s="432">
        <v>1272</v>
      </c>
    </row>
    <row r="73" spans="1:19" s="194" customFormat="1" ht="22.5" customHeight="1">
      <c r="A73" s="381" t="s">
        <v>43</v>
      </c>
      <c r="B73" s="431">
        <v>0</v>
      </c>
      <c r="C73" s="431">
        <v>0</v>
      </c>
      <c r="D73" s="431">
        <v>0</v>
      </c>
      <c r="E73" s="431">
        <v>0</v>
      </c>
      <c r="F73" s="431">
        <v>0</v>
      </c>
      <c r="G73" s="431">
        <v>0</v>
      </c>
      <c r="H73" s="431">
        <v>0</v>
      </c>
      <c r="I73" s="431">
        <v>1272</v>
      </c>
      <c r="J73" s="431">
        <v>0</v>
      </c>
      <c r="K73" s="431">
        <v>0</v>
      </c>
      <c r="L73" s="431">
        <v>0</v>
      </c>
      <c r="M73" s="431">
        <v>0</v>
      </c>
      <c r="N73" s="431">
        <v>0</v>
      </c>
      <c r="O73" s="431">
        <v>0</v>
      </c>
      <c r="P73" s="431">
        <v>0</v>
      </c>
      <c r="Q73" s="431">
        <v>1272</v>
      </c>
      <c r="R73" s="431">
        <v>0</v>
      </c>
      <c r="S73" s="432">
        <v>1272</v>
      </c>
    </row>
    <row r="74" spans="1:19" s="194" customFormat="1" ht="28.15" customHeight="1">
      <c r="A74" s="382" t="s">
        <v>421</v>
      </c>
      <c r="B74" s="431">
        <v>0</v>
      </c>
      <c r="C74" s="431">
        <v>0</v>
      </c>
      <c r="D74" s="431">
        <v>0</v>
      </c>
      <c r="E74" s="431">
        <v>0</v>
      </c>
      <c r="F74" s="431">
        <v>0</v>
      </c>
      <c r="G74" s="431">
        <v>0</v>
      </c>
      <c r="H74" s="431">
        <v>0</v>
      </c>
      <c r="I74" s="431">
        <v>1272</v>
      </c>
      <c r="J74" s="431">
        <v>0</v>
      </c>
      <c r="K74" s="431">
        <v>0</v>
      </c>
      <c r="L74" s="431">
        <v>0</v>
      </c>
      <c r="M74" s="431">
        <v>0</v>
      </c>
      <c r="N74" s="431">
        <v>0</v>
      </c>
      <c r="O74" s="431">
        <v>0</v>
      </c>
      <c r="P74" s="431">
        <v>0</v>
      </c>
      <c r="Q74" s="431">
        <v>1272</v>
      </c>
      <c r="R74" s="431">
        <v>0</v>
      </c>
      <c r="S74" s="432">
        <v>1272</v>
      </c>
    </row>
    <row r="75" spans="1:19" s="937" customFormat="1" ht="80.45" customHeight="1" thickBot="1">
      <c r="A75" s="934" t="s">
        <v>141</v>
      </c>
      <c r="B75" s="935">
        <v>2807765</v>
      </c>
      <c r="C75" s="935">
        <v>406233</v>
      </c>
      <c r="D75" s="935">
        <v>505368</v>
      </c>
      <c r="E75" s="935">
        <v>396512</v>
      </c>
      <c r="F75" s="935">
        <v>343520</v>
      </c>
      <c r="G75" s="935">
        <v>2869290</v>
      </c>
      <c r="H75" s="935">
        <v>1160837</v>
      </c>
      <c r="I75" s="935">
        <v>298732</v>
      </c>
      <c r="J75" s="935">
        <v>720</v>
      </c>
      <c r="K75" s="935">
        <v>960</v>
      </c>
      <c r="L75" s="935">
        <v>395357</v>
      </c>
      <c r="M75" s="935">
        <v>13580</v>
      </c>
      <c r="N75" s="935">
        <v>0</v>
      </c>
      <c r="O75" s="935">
        <v>139644</v>
      </c>
      <c r="P75" s="935">
        <v>174</v>
      </c>
      <c r="Q75" s="935">
        <v>9338692</v>
      </c>
      <c r="R75" s="935">
        <v>1723426</v>
      </c>
      <c r="S75" s="936">
        <v>11062118</v>
      </c>
    </row>
    <row r="76" spans="1:19" s="195" customFormat="1" ht="24" customHeight="1">
      <c r="A76" s="1138" t="s">
        <v>325</v>
      </c>
      <c r="B76" s="1139"/>
      <c r="C76" s="1139"/>
      <c r="D76" s="1139"/>
      <c r="E76" s="1139"/>
      <c r="F76" s="1139"/>
      <c r="G76" s="1139"/>
      <c r="H76" s="1139"/>
      <c r="I76" s="1139"/>
      <c r="J76" s="1139"/>
      <c r="K76" s="1139"/>
      <c r="L76" s="1139"/>
      <c r="M76" s="1139"/>
      <c r="N76" s="1139"/>
      <c r="O76" s="1139"/>
      <c r="P76" s="1139"/>
      <c r="Q76" s="1139"/>
      <c r="R76" s="1139"/>
      <c r="S76" s="1139"/>
    </row>
    <row r="77" spans="1:19" s="195" customFormat="1" ht="213.6" customHeight="1">
      <c r="A77" s="1140" t="s">
        <v>709</v>
      </c>
      <c r="B77" s="1140"/>
      <c r="C77" s="1140"/>
      <c r="D77" s="1140"/>
      <c r="E77" s="1140"/>
      <c r="F77" s="1140"/>
      <c r="G77" s="1140"/>
      <c r="H77" s="1140"/>
      <c r="I77" s="1140"/>
      <c r="J77" s="1140"/>
      <c r="K77" s="1140"/>
      <c r="L77" s="1140"/>
      <c r="M77" s="1140"/>
      <c r="N77" s="1140"/>
      <c r="O77" s="1140"/>
      <c r="P77" s="1140"/>
      <c r="Q77" s="1140"/>
      <c r="R77" s="1140"/>
      <c r="S77" s="1140"/>
    </row>
    <row r="78" spans="1:19" s="195" customFormat="1" ht="18.600000000000001" customHeight="1">
      <c r="A78" s="1136"/>
      <c r="B78" s="1136"/>
      <c r="C78" s="1136"/>
      <c r="D78" s="1136"/>
      <c r="E78" s="1136"/>
      <c r="F78" s="1136"/>
      <c r="G78" s="1136"/>
      <c r="H78" s="1136"/>
      <c r="I78" s="1136"/>
      <c r="J78" s="1136"/>
      <c r="K78" s="1136"/>
      <c r="L78" s="1136"/>
      <c r="M78" s="1136"/>
      <c r="N78" s="1136"/>
      <c r="O78" s="1136"/>
      <c r="P78" s="1136"/>
      <c r="Q78" s="1136"/>
      <c r="R78" s="1136"/>
      <c r="S78" s="1136"/>
    </row>
    <row r="79" spans="1:19" s="195" customFormat="1" ht="63" customHeight="1">
      <c r="A79" s="1137"/>
      <c r="B79" s="1137"/>
      <c r="C79" s="1137"/>
      <c r="D79" s="1137"/>
      <c r="E79" s="1137"/>
      <c r="F79" s="1137"/>
      <c r="G79" s="1137"/>
      <c r="H79" s="1137"/>
      <c r="I79" s="1137"/>
      <c r="J79" s="1137"/>
      <c r="K79" s="1137"/>
      <c r="L79" s="1137"/>
      <c r="M79" s="1137"/>
      <c r="N79" s="1137"/>
      <c r="O79" s="1137"/>
      <c r="P79" s="1137"/>
      <c r="Q79" s="1137"/>
      <c r="R79" s="1137"/>
      <c r="S79" s="1137"/>
    </row>
    <row r="80" spans="1:19" s="195" customFormat="1" ht="16.899999999999999" customHeight="1">
      <c r="A80" s="1136"/>
      <c r="B80" s="1136"/>
      <c r="C80" s="1136"/>
      <c r="D80" s="1136"/>
      <c r="E80" s="1136"/>
      <c r="F80" s="1136"/>
      <c r="G80" s="1136"/>
      <c r="H80" s="1136"/>
      <c r="I80" s="1136"/>
      <c r="J80" s="1136"/>
      <c r="K80" s="1136"/>
      <c r="L80" s="1136"/>
      <c r="M80" s="1136"/>
      <c r="N80" s="1136"/>
      <c r="O80" s="1136"/>
      <c r="P80" s="1136"/>
      <c r="Q80" s="1136"/>
      <c r="R80" s="1136"/>
      <c r="S80" s="1136"/>
    </row>
    <row r="81" spans="1:19" s="195" customFormat="1" ht="51.6" customHeight="1">
      <c r="A81" s="1137"/>
      <c r="B81" s="1137"/>
      <c r="C81" s="1137"/>
      <c r="D81" s="1137"/>
      <c r="E81" s="1137"/>
      <c r="F81" s="1137"/>
      <c r="G81" s="1137"/>
      <c r="H81" s="1137"/>
      <c r="I81" s="1137"/>
      <c r="J81" s="1137"/>
      <c r="K81" s="1137"/>
      <c r="L81" s="1137"/>
      <c r="M81" s="1137"/>
      <c r="N81" s="1137"/>
      <c r="O81" s="1137"/>
      <c r="P81" s="1137"/>
      <c r="Q81" s="1137"/>
      <c r="R81" s="1137"/>
      <c r="S81" s="1137"/>
    </row>
    <row r="82" spans="1:19" s="194" customFormat="1" ht="61.15" customHeight="1">
      <c r="A82" s="196"/>
      <c r="B82" s="197"/>
      <c r="C82" s="197"/>
      <c r="D82" s="197"/>
      <c r="E82" s="197"/>
      <c r="F82" s="197"/>
      <c r="G82" s="197"/>
      <c r="H82" s="197"/>
      <c r="I82" s="197"/>
      <c r="J82" s="197"/>
      <c r="K82" s="197"/>
      <c r="L82" s="197"/>
      <c r="M82" s="197"/>
      <c r="N82" s="197"/>
      <c r="O82" s="197"/>
      <c r="P82" s="197"/>
      <c r="Q82" s="197"/>
      <c r="R82" s="197"/>
      <c r="S82" s="197"/>
    </row>
    <row r="84" spans="1:19" s="439" customFormat="1" ht="19.899999999999999" customHeight="1">
      <c r="A84" s="437" t="s">
        <v>75</v>
      </c>
      <c r="B84" s="438">
        <v>2027011</v>
      </c>
      <c r="C84" s="438">
        <v>312215</v>
      </c>
      <c r="D84" s="438">
        <v>479597</v>
      </c>
      <c r="E84" s="438">
        <v>287387</v>
      </c>
      <c r="F84" s="438">
        <v>246001</v>
      </c>
      <c r="G84" s="438">
        <v>2232828</v>
      </c>
      <c r="H84" s="438">
        <v>872527</v>
      </c>
      <c r="I84" s="438">
        <v>216047</v>
      </c>
      <c r="J84" s="438">
        <v>360</v>
      </c>
      <c r="K84" s="438">
        <v>0</v>
      </c>
      <c r="L84" s="438">
        <v>288911</v>
      </c>
      <c r="M84" s="438">
        <v>9181</v>
      </c>
      <c r="N84" s="438">
        <v>0</v>
      </c>
      <c r="O84" s="438">
        <v>108209</v>
      </c>
      <c r="P84" s="438">
        <v>98</v>
      </c>
      <c r="Q84" s="438">
        <v>7080372</v>
      </c>
      <c r="R84" s="438">
        <v>1086138</v>
      </c>
      <c r="S84" s="438">
        <v>8166510</v>
      </c>
    </row>
    <row r="85" spans="1:19" ht="19.899999999999999" customHeight="1">
      <c r="A85" s="386" t="s">
        <v>43</v>
      </c>
      <c r="B85" s="391">
        <v>2027011</v>
      </c>
      <c r="C85" s="391">
        <v>0</v>
      </c>
      <c r="D85" s="391">
        <v>423293</v>
      </c>
      <c r="E85" s="391">
        <v>247239</v>
      </c>
      <c r="F85" s="391">
        <v>244249</v>
      </c>
      <c r="G85" s="391">
        <v>2076489</v>
      </c>
      <c r="H85" s="391">
        <v>713887</v>
      </c>
      <c r="I85" s="391">
        <v>195529</v>
      </c>
      <c r="J85" s="391">
        <v>360</v>
      </c>
      <c r="K85" s="391">
        <v>0</v>
      </c>
      <c r="L85" s="391">
        <v>242521</v>
      </c>
      <c r="M85" s="391">
        <v>8041</v>
      </c>
      <c r="N85" s="391">
        <v>0</v>
      </c>
      <c r="O85" s="391">
        <v>93561</v>
      </c>
      <c r="P85" s="391">
        <v>26</v>
      </c>
      <c r="Q85" s="391">
        <v>6272206</v>
      </c>
      <c r="R85" s="391">
        <v>0</v>
      </c>
      <c r="S85" s="391">
        <v>6272206</v>
      </c>
    </row>
    <row r="86" spans="1:19" ht="19.899999999999999" customHeight="1">
      <c r="A86" s="387" t="s">
        <v>30</v>
      </c>
      <c r="B86" s="391">
        <v>1958415</v>
      </c>
      <c r="C86" s="391">
        <v>0</v>
      </c>
      <c r="D86" s="391">
        <v>407260</v>
      </c>
      <c r="E86" s="391">
        <v>238195</v>
      </c>
      <c r="F86" s="391">
        <v>234510</v>
      </c>
      <c r="G86" s="391">
        <v>2028596</v>
      </c>
      <c r="H86" s="391">
        <v>705625</v>
      </c>
      <c r="I86" s="391">
        <v>184854</v>
      </c>
      <c r="J86" s="391">
        <v>360</v>
      </c>
      <c r="K86" s="391">
        <v>0</v>
      </c>
      <c r="L86" s="391">
        <v>230507</v>
      </c>
      <c r="M86" s="391">
        <v>7595</v>
      </c>
      <c r="N86" s="391">
        <v>0</v>
      </c>
      <c r="O86" s="391">
        <v>87623</v>
      </c>
      <c r="P86" s="391">
        <v>11</v>
      </c>
      <c r="Q86" s="391">
        <v>6083551</v>
      </c>
      <c r="R86" s="391">
        <v>0</v>
      </c>
      <c r="S86" s="391">
        <v>6083551</v>
      </c>
    </row>
    <row r="87" spans="1:19" ht="19.899999999999999" customHeight="1">
      <c r="A87" s="387" t="s">
        <v>44</v>
      </c>
      <c r="B87" s="391">
        <v>68596</v>
      </c>
      <c r="C87" s="391">
        <v>0</v>
      </c>
      <c r="D87" s="391">
        <v>16033</v>
      </c>
      <c r="E87" s="391">
        <v>9044</v>
      </c>
      <c r="F87" s="391">
        <v>9739</v>
      </c>
      <c r="G87" s="391">
        <v>47893</v>
      </c>
      <c r="H87" s="391">
        <v>8262</v>
      </c>
      <c r="I87" s="391">
        <v>10675</v>
      </c>
      <c r="J87" s="391">
        <v>0</v>
      </c>
      <c r="K87" s="391">
        <v>0</v>
      </c>
      <c r="L87" s="391">
        <v>12014</v>
      </c>
      <c r="M87" s="391">
        <v>446</v>
      </c>
      <c r="N87" s="391">
        <v>0</v>
      </c>
      <c r="O87" s="391">
        <v>5938</v>
      </c>
      <c r="P87" s="391">
        <v>15</v>
      </c>
      <c r="Q87" s="391">
        <v>188655</v>
      </c>
      <c r="R87" s="391">
        <v>0</v>
      </c>
      <c r="S87" s="391">
        <v>188655</v>
      </c>
    </row>
    <row r="88" spans="1:19" ht="19.899999999999999" customHeight="1">
      <c r="A88" s="386" t="s">
        <v>45</v>
      </c>
      <c r="B88" s="391">
        <v>0</v>
      </c>
      <c r="C88" s="391">
        <v>312215</v>
      </c>
      <c r="D88" s="391">
        <v>56304</v>
      </c>
      <c r="E88" s="391">
        <v>40148</v>
      </c>
      <c r="F88" s="391">
        <v>1752</v>
      </c>
      <c r="G88" s="391">
        <v>156339</v>
      </c>
      <c r="H88" s="391">
        <v>158640</v>
      </c>
      <c r="I88" s="391">
        <v>20518</v>
      </c>
      <c r="J88" s="391">
        <v>0</v>
      </c>
      <c r="K88" s="391">
        <v>0</v>
      </c>
      <c r="L88" s="391">
        <v>46390</v>
      </c>
      <c r="M88" s="391">
        <v>1140</v>
      </c>
      <c r="N88" s="391">
        <v>0</v>
      </c>
      <c r="O88" s="391">
        <v>14648</v>
      </c>
      <c r="P88" s="391">
        <v>72</v>
      </c>
      <c r="Q88" s="391">
        <v>808166</v>
      </c>
      <c r="R88" s="391">
        <v>0</v>
      </c>
      <c r="S88" s="391">
        <v>808166</v>
      </c>
    </row>
    <row r="89" spans="1:19" ht="19.899999999999999" customHeight="1">
      <c r="A89" s="386" t="s">
        <v>33</v>
      </c>
      <c r="B89" s="391">
        <v>0</v>
      </c>
      <c r="C89" s="391">
        <v>0</v>
      </c>
      <c r="D89" s="391">
        <v>0</v>
      </c>
      <c r="E89" s="391">
        <v>0</v>
      </c>
      <c r="F89" s="391">
        <v>0</v>
      </c>
      <c r="G89" s="391">
        <v>0</v>
      </c>
      <c r="H89" s="391">
        <v>0</v>
      </c>
      <c r="I89" s="391">
        <v>0</v>
      </c>
      <c r="J89" s="391">
        <v>0</v>
      </c>
      <c r="K89" s="391">
        <v>0</v>
      </c>
      <c r="L89" s="391">
        <v>0</v>
      </c>
      <c r="M89" s="391">
        <v>0</v>
      </c>
      <c r="N89" s="391">
        <v>0</v>
      </c>
      <c r="O89" s="391">
        <v>0</v>
      </c>
      <c r="P89" s="391">
        <v>0</v>
      </c>
      <c r="Q89" s="391">
        <v>0</v>
      </c>
      <c r="R89" s="391">
        <v>1086138</v>
      </c>
      <c r="S89" s="391">
        <v>1086138</v>
      </c>
    </row>
  </sheetData>
  <mergeCells count="15">
    <mergeCell ref="A78:S78"/>
    <mergeCell ref="A79:S79"/>
    <mergeCell ref="A80:S80"/>
    <mergeCell ref="A81:S81"/>
    <mergeCell ref="A76:S76"/>
    <mergeCell ref="A77:S77"/>
    <mergeCell ref="K5:K6"/>
    <mergeCell ref="S5:S6"/>
    <mergeCell ref="A5:A6"/>
    <mergeCell ref="P5:P6"/>
    <mergeCell ref="Q5:Q6"/>
    <mergeCell ref="R5:R6"/>
    <mergeCell ref="B5:B6"/>
    <mergeCell ref="C5:C6"/>
    <mergeCell ref="D5:D6"/>
  </mergeCells>
  <phoneticPr fontId="37" type="noConversion"/>
  <printOptions horizontalCentered="1"/>
  <pageMargins left="0.23622047244094491" right="0.23622047244094491" top="0.74803149606299213" bottom="0.55118110236220474" header="0.31496062992125984" footer="0.31496062992125984"/>
  <pageSetup paperSize="9" scale="90" firstPageNumber="78" pageOrder="overThenDown" orientation="portrait" blackAndWhite="1" useFirstPageNumber="1" r:id="rId1"/>
  <headerFooter alignWithMargins="0">
    <oddFooter>&amp;C&amp;"標楷體,標準"&amp;P</oddFooter>
  </headerFooter>
  <rowBreaks count="1" manualBreakCount="1">
    <brk id="46" max="16383" man="1"/>
  </rowBreaks>
  <colBreaks count="1" manualBreakCount="1">
    <brk id="8" max="1048575"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view="pageBreakPreview" zoomScale="80" zoomScaleNormal="100" zoomScaleSheetLayoutView="80" workbookViewId="0">
      <selection activeCell="C28" sqref="C28"/>
    </sheetView>
  </sheetViews>
  <sheetFormatPr defaultColWidth="9" defaultRowHeight="16.5"/>
  <cols>
    <col min="1" max="1" width="9.625" style="228" customWidth="1"/>
    <col min="2" max="2" width="6.25" style="228" customWidth="1"/>
    <col min="3" max="3" width="6.5" style="228" customWidth="1"/>
    <col min="4" max="5" width="6.75" style="228" customWidth="1"/>
    <col min="6" max="6" width="9.5" style="228" customWidth="1"/>
    <col min="7" max="7" width="6.5" style="228" customWidth="1"/>
    <col min="8" max="8" width="8.625" style="228" customWidth="1"/>
    <col min="9" max="9" width="34" style="228" customWidth="1"/>
    <col min="10" max="16384" width="9" style="228"/>
  </cols>
  <sheetData>
    <row r="1" spans="1:9" s="229" customFormat="1" ht="21">
      <c r="A1" s="965" t="s">
        <v>627</v>
      </c>
      <c r="B1" s="965"/>
      <c r="C1" s="965"/>
      <c r="D1" s="965"/>
      <c r="E1" s="965"/>
      <c r="F1" s="965"/>
      <c r="G1" s="965"/>
      <c r="H1" s="965"/>
      <c r="I1" s="965"/>
    </row>
    <row r="2" spans="1:9" s="229" customFormat="1" ht="25.9" customHeight="1">
      <c r="A2" s="967" t="s">
        <v>302</v>
      </c>
      <c r="B2" s="967"/>
      <c r="C2" s="967"/>
      <c r="D2" s="967"/>
      <c r="E2" s="967"/>
      <c r="F2" s="967"/>
      <c r="G2" s="967"/>
      <c r="H2" s="967"/>
      <c r="I2" s="967"/>
    </row>
    <row r="3" spans="1:9" s="229" customFormat="1" ht="17.45" customHeight="1">
      <c r="A3" s="1148" t="s">
        <v>657</v>
      </c>
      <c r="B3" s="1149"/>
      <c r="C3" s="1149"/>
      <c r="D3" s="1149"/>
      <c r="E3" s="1149"/>
      <c r="F3" s="1149"/>
      <c r="G3" s="1149"/>
      <c r="H3" s="1149"/>
      <c r="I3" s="1149"/>
    </row>
    <row r="4" spans="1:9" s="268" customFormat="1" ht="17.45" customHeight="1" thickBot="1">
      <c r="B4" s="231"/>
      <c r="C4" s="231"/>
      <c r="D4" s="231"/>
      <c r="E4" s="232"/>
      <c r="F4" s="231"/>
      <c r="G4" s="231"/>
      <c r="H4" s="102"/>
      <c r="I4" s="24" t="s">
        <v>39</v>
      </c>
    </row>
    <row r="5" spans="1:9" s="229" customFormat="1" ht="42.6" customHeight="1">
      <c r="A5" s="1142" t="s">
        <v>107</v>
      </c>
      <c r="B5" s="1117" t="s">
        <v>117</v>
      </c>
      <c r="C5" s="1117" t="s">
        <v>118</v>
      </c>
      <c r="D5" s="1117"/>
      <c r="E5" s="1117" t="s">
        <v>303</v>
      </c>
      <c r="F5" s="1117"/>
      <c r="G5" s="1117" t="s">
        <v>57</v>
      </c>
      <c r="H5" s="1117"/>
      <c r="I5" s="1146" t="s">
        <v>304</v>
      </c>
    </row>
    <row r="6" spans="1:9" s="229" customFormat="1" ht="46.9" customHeight="1">
      <c r="A6" s="1144"/>
      <c r="B6" s="1145"/>
      <c r="C6" s="230" t="s">
        <v>305</v>
      </c>
      <c r="D6" s="230" t="s">
        <v>257</v>
      </c>
      <c r="E6" s="230" t="s">
        <v>305</v>
      </c>
      <c r="F6" s="230" t="s">
        <v>257</v>
      </c>
      <c r="G6" s="230" t="s">
        <v>305</v>
      </c>
      <c r="H6" s="230" t="s">
        <v>257</v>
      </c>
      <c r="I6" s="1147"/>
    </row>
    <row r="7" spans="1:9" ht="184.15" customHeight="1">
      <c r="A7" s="739" t="s">
        <v>681</v>
      </c>
      <c r="B7" s="233" t="s">
        <v>383</v>
      </c>
      <c r="C7" s="150"/>
      <c r="D7" s="150"/>
      <c r="E7" s="234">
        <v>1</v>
      </c>
      <c r="F7" s="234">
        <v>820</v>
      </c>
      <c r="G7" s="234">
        <v>1</v>
      </c>
      <c r="H7" s="234">
        <v>820</v>
      </c>
      <c r="I7" s="896" t="s">
        <v>693</v>
      </c>
    </row>
    <row r="8" spans="1:9" ht="29.45" hidden="1" customHeight="1">
      <c r="A8" s="35"/>
      <c r="B8" s="236"/>
      <c r="C8" s="52"/>
      <c r="D8" s="52"/>
      <c r="E8" s="237"/>
      <c r="F8" s="237"/>
      <c r="G8" s="237"/>
      <c r="H8" s="237"/>
      <c r="I8" s="741"/>
    </row>
    <row r="9" spans="1:9" ht="21.6" hidden="1" customHeight="1">
      <c r="A9" s="35"/>
      <c r="B9" s="236"/>
      <c r="C9" s="52"/>
      <c r="D9" s="52"/>
      <c r="E9" s="237"/>
      <c r="F9" s="237"/>
      <c r="G9" s="237"/>
      <c r="H9" s="237"/>
      <c r="I9" s="741"/>
    </row>
    <row r="10" spans="1:9" ht="12.6" hidden="1" customHeight="1">
      <c r="A10" s="35"/>
      <c r="B10" s="236"/>
      <c r="C10" s="52"/>
      <c r="D10" s="52"/>
      <c r="E10" s="237"/>
      <c r="F10" s="237"/>
      <c r="G10" s="237"/>
      <c r="H10" s="237"/>
      <c r="I10" s="238"/>
    </row>
    <row r="11" spans="1:9" ht="69.599999999999994" customHeight="1">
      <c r="A11" s="35"/>
      <c r="B11" s="236"/>
      <c r="C11" s="52"/>
      <c r="D11" s="52"/>
      <c r="E11" s="237"/>
      <c r="F11" s="237"/>
      <c r="G11" s="237"/>
      <c r="H11" s="237"/>
      <c r="I11" s="238"/>
    </row>
    <row r="12" spans="1:9" ht="30" customHeight="1">
      <c r="A12" s="35"/>
      <c r="B12" s="236"/>
      <c r="C12" s="52"/>
      <c r="D12" s="52"/>
      <c r="E12" s="237"/>
      <c r="F12" s="237"/>
      <c r="G12" s="237"/>
      <c r="H12" s="237"/>
      <c r="I12" s="238"/>
    </row>
    <row r="13" spans="1:9" ht="24" customHeight="1">
      <c r="A13" s="35"/>
      <c r="B13" s="236"/>
      <c r="C13" s="52"/>
      <c r="D13" s="52"/>
      <c r="E13" s="237"/>
      <c r="F13" s="237"/>
      <c r="G13" s="237"/>
      <c r="H13" s="237"/>
      <c r="I13" s="238"/>
    </row>
    <row r="14" spans="1:9" ht="25.9" customHeight="1" thickBot="1">
      <c r="A14" s="265" t="s">
        <v>57</v>
      </c>
      <c r="B14" s="130"/>
      <c r="C14" s="185"/>
      <c r="D14" s="186"/>
      <c r="E14" s="266">
        <v>1</v>
      </c>
      <c r="F14" s="266">
        <v>820</v>
      </c>
      <c r="G14" s="266">
        <v>1</v>
      </c>
      <c r="H14" s="266">
        <v>820</v>
      </c>
      <c r="I14" s="235"/>
    </row>
    <row r="15" spans="1:9">
      <c r="A15" s="893" t="s">
        <v>676</v>
      </c>
      <c r="B15" s="893"/>
      <c r="C15" s="407"/>
      <c r="D15" s="407"/>
      <c r="E15" s="407"/>
      <c r="F15" s="407"/>
      <c r="G15" s="407"/>
      <c r="H15" s="407"/>
      <c r="I15" s="407"/>
    </row>
    <row r="16" spans="1:9">
      <c r="A16" s="105" t="s">
        <v>677</v>
      </c>
      <c r="B16" s="893"/>
      <c r="C16" s="407"/>
      <c r="D16" s="407"/>
      <c r="E16" s="407"/>
      <c r="F16" s="407"/>
      <c r="G16" s="407"/>
      <c r="H16" s="407"/>
      <c r="I16" s="407"/>
    </row>
    <row r="17" spans="1:9">
      <c r="A17" s="105" t="s">
        <v>703</v>
      </c>
      <c r="B17" s="893"/>
      <c r="C17" s="407"/>
      <c r="D17" s="407"/>
      <c r="E17" s="407"/>
      <c r="F17" s="407"/>
      <c r="G17" s="407"/>
      <c r="H17" s="407"/>
      <c r="I17" s="407"/>
    </row>
    <row r="18" spans="1:9">
      <c r="A18" s="893" t="s">
        <v>704</v>
      </c>
      <c r="B18" s="893"/>
      <c r="C18" s="407"/>
      <c r="D18" s="407"/>
      <c r="E18" s="407"/>
      <c r="F18" s="407"/>
      <c r="G18" s="407"/>
      <c r="H18" s="407"/>
      <c r="I18" s="407"/>
    </row>
    <row r="19" spans="1:9">
      <c r="A19" s="105" t="s">
        <v>678</v>
      </c>
      <c r="B19" s="893"/>
      <c r="C19" s="407"/>
      <c r="D19" s="407"/>
      <c r="E19" s="407"/>
      <c r="F19" s="407"/>
      <c r="G19" s="407"/>
      <c r="H19" s="407"/>
      <c r="I19" s="407"/>
    </row>
    <row r="20" spans="1:9" ht="34.9" customHeight="1">
      <c r="A20" s="1143" t="s">
        <v>692</v>
      </c>
      <c r="B20" s="1143"/>
      <c r="C20" s="1143"/>
      <c r="D20" s="1143"/>
      <c r="E20" s="1143"/>
      <c r="F20" s="1143"/>
      <c r="G20" s="1143"/>
      <c r="H20" s="1143"/>
      <c r="I20" s="1143"/>
    </row>
    <row r="21" spans="1:9">
      <c r="A21" s="893" t="s">
        <v>691</v>
      </c>
      <c r="B21" s="893"/>
      <c r="C21" s="407"/>
      <c r="D21" s="407"/>
      <c r="E21" s="407"/>
      <c r="F21" s="407"/>
      <c r="G21" s="407"/>
      <c r="H21" s="407"/>
      <c r="I21" s="407"/>
    </row>
    <row r="22" spans="1:9">
      <c r="A22" s="105" t="s">
        <v>679</v>
      </c>
      <c r="B22" s="893"/>
      <c r="C22" s="407"/>
      <c r="D22" s="407"/>
      <c r="E22" s="407"/>
      <c r="F22" s="407"/>
      <c r="G22" s="407"/>
      <c r="H22" s="407"/>
      <c r="I22" s="407"/>
    </row>
    <row r="23" spans="1:9">
      <c r="A23" s="893" t="s">
        <v>689</v>
      </c>
      <c r="B23" s="893"/>
      <c r="C23" s="407"/>
      <c r="D23" s="407"/>
      <c r="E23" s="407"/>
      <c r="F23" s="407"/>
      <c r="G23" s="407"/>
      <c r="H23" s="407"/>
      <c r="I23" s="407"/>
    </row>
    <row r="24" spans="1:9">
      <c r="A24" s="893" t="s">
        <v>690</v>
      </c>
      <c r="B24" s="893"/>
      <c r="C24" s="407"/>
      <c r="D24" s="407"/>
      <c r="E24" s="407"/>
      <c r="F24" s="407"/>
      <c r="G24" s="407"/>
      <c r="H24" s="407"/>
      <c r="I24" s="407"/>
    </row>
    <row r="25" spans="1:9">
      <c r="A25" s="105" t="s">
        <v>680</v>
      </c>
      <c r="B25" s="893"/>
      <c r="C25" s="407"/>
      <c r="D25" s="407"/>
      <c r="E25" s="407"/>
      <c r="F25" s="407"/>
      <c r="G25" s="407"/>
      <c r="H25" s="407"/>
      <c r="I25" s="407"/>
    </row>
    <row r="26" spans="1:9" ht="33.6" customHeight="1">
      <c r="A26" s="1050" t="s">
        <v>710</v>
      </c>
      <c r="B26" s="1050"/>
      <c r="C26" s="1050"/>
      <c r="D26" s="1050"/>
      <c r="E26" s="1050"/>
      <c r="F26" s="1050"/>
      <c r="G26" s="1050"/>
      <c r="H26" s="1050"/>
      <c r="I26" s="1050"/>
    </row>
    <row r="27" spans="1:9" ht="19.149999999999999" customHeight="1">
      <c r="A27" s="1050" t="s">
        <v>707</v>
      </c>
      <c r="B27" s="1050"/>
      <c r="C27" s="1050"/>
      <c r="D27" s="1050"/>
      <c r="E27" s="1050"/>
      <c r="F27" s="1050"/>
      <c r="G27" s="1050"/>
      <c r="H27" s="1050"/>
      <c r="I27" s="1050"/>
    </row>
    <row r="28" spans="1:9">
      <c r="A28" s="105" t="s">
        <v>711</v>
      </c>
      <c r="B28" s="893"/>
      <c r="C28" s="407"/>
      <c r="D28" s="407"/>
      <c r="E28" s="407"/>
      <c r="F28" s="407"/>
      <c r="G28" s="407"/>
      <c r="H28" s="407"/>
      <c r="I28" s="407"/>
    </row>
    <row r="29" spans="1:9" ht="33.6" customHeight="1">
      <c r="A29" s="1050" t="s">
        <v>705</v>
      </c>
      <c r="B29" s="1050"/>
      <c r="C29" s="1050"/>
      <c r="D29" s="1050"/>
      <c r="E29" s="1050"/>
      <c r="F29" s="1050"/>
      <c r="G29" s="1050"/>
      <c r="H29" s="1050"/>
      <c r="I29" s="1050"/>
    </row>
    <row r="30" spans="1:9" ht="21.6" customHeight="1">
      <c r="A30" s="44" t="s">
        <v>706</v>
      </c>
      <c r="B30" s="893"/>
      <c r="C30" s="407"/>
      <c r="D30" s="407"/>
      <c r="E30" s="407"/>
      <c r="F30" s="407"/>
      <c r="G30" s="407"/>
      <c r="H30" s="407"/>
      <c r="I30" s="407"/>
    </row>
    <row r="31" spans="1:9">
      <c r="A31" s="105"/>
      <c r="B31" s="893"/>
      <c r="C31" s="407"/>
      <c r="D31" s="407"/>
      <c r="E31" s="407"/>
      <c r="F31" s="407"/>
      <c r="G31" s="407"/>
      <c r="H31" s="407"/>
      <c r="I31" s="407"/>
    </row>
    <row r="32" spans="1:9" ht="31.9" customHeight="1">
      <c r="A32" s="1143"/>
      <c r="B32" s="1143"/>
      <c r="C32" s="1143"/>
      <c r="D32" s="1143"/>
      <c r="E32" s="1143"/>
      <c r="F32" s="1143"/>
      <c r="G32" s="1143"/>
      <c r="H32" s="1143"/>
      <c r="I32" s="1143"/>
    </row>
    <row r="33" spans="1:9">
      <c r="A33" s="893"/>
      <c r="B33" s="893"/>
      <c r="C33" s="407"/>
      <c r="D33" s="407"/>
      <c r="E33" s="407"/>
      <c r="F33" s="407"/>
      <c r="G33" s="407"/>
      <c r="H33" s="407"/>
      <c r="I33" s="407"/>
    </row>
    <row r="34" spans="1:9">
      <c r="A34" s="105"/>
      <c r="B34" s="893"/>
      <c r="C34" s="407"/>
      <c r="D34" s="407"/>
      <c r="E34" s="407"/>
      <c r="F34" s="407"/>
      <c r="G34" s="407"/>
      <c r="H34" s="407"/>
      <c r="I34" s="407"/>
    </row>
    <row r="35" spans="1:9">
      <c r="A35" s="893"/>
      <c r="B35" s="893"/>
      <c r="C35" s="407"/>
      <c r="D35" s="407"/>
      <c r="E35" s="407"/>
      <c r="F35" s="407"/>
      <c r="G35" s="407"/>
      <c r="H35" s="407"/>
      <c r="I35" s="407"/>
    </row>
    <row r="36" spans="1:9">
      <c r="A36" s="893"/>
      <c r="B36" s="893"/>
      <c r="C36" s="407"/>
      <c r="D36" s="407"/>
      <c r="E36" s="407"/>
      <c r="F36" s="407"/>
      <c r="G36" s="407"/>
      <c r="H36" s="407"/>
      <c r="I36" s="407"/>
    </row>
  </sheetData>
  <mergeCells count="14">
    <mergeCell ref="A27:I27"/>
    <mergeCell ref="A20:I20"/>
    <mergeCell ref="A29:I29"/>
    <mergeCell ref="A32:I32"/>
    <mergeCell ref="A1:I1"/>
    <mergeCell ref="A2:I2"/>
    <mergeCell ref="A5:A6"/>
    <mergeCell ref="B5:B6"/>
    <mergeCell ref="C5:D5"/>
    <mergeCell ref="E5:F5"/>
    <mergeCell ref="G5:H5"/>
    <mergeCell ref="I5:I6"/>
    <mergeCell ref="A3:I3"/>
    <mergeCell ref="A26:I26"/>
  </mergeCells>
  <phoneticPr fontId="14" type="noConversion"/>
  <printOptions horizontalCentered="1"/>
  <pageMargins left="0.59055118110236227" right="0.59055118110236227" top="0.59055118110236227" bottom="0.59055118110236227" header="0.31496062992125984" footer="0.39370078740157483"/>
  <pageSetup paperSize="9" scale="90" firstPageNumber="86" orientation="portrait" blackAndWhite="1" useFirstPageNumber="1"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6"/>
  <sheetViews>
    <sheetView zoomScaleNormal="100" workbookViewId="0">
      <selection activeCell="D18" sqref="D18"/>
    </sheetView>
  </sheetViews>
  <sheetFormatPr defaultColWidth="9" defaultRowHeight="16.5"/>
  <cols>
    <col min="1" max="1" width="34.5" style="172" customWidth="1"/>
    <col min="2" max="2" width="12.25" style="172" customWidth="1"/>
    <col min="3" max="3" width="9.375" style="172" customWidth="1"/>
    <col min="4" max="4" width="27.125" style="172" customWidth="1"/>
    <col min="5" max="5" width="12.125" style="172" customWidth="1"/>
    <col min="6" max="16384" width="9" style="172"/>
  </cols>
  <sheetData>
    <row r="1" spans="1:4" s="1" customFormat="1" ht="19.5">
      <c r="A1" s="1151" t="s">
        <v>285</v>
      </c>
      <c r="B1" s="1151"/>
      <c r="C1" s="1151"/>
      <c r="D1" s="1151"/>
    </row>
    <row r="2" spans="1:4" s="1" customFormat="1" ht="25.5">
      <c r="A2" s="1152" t="s">
        <v>284</v>
      </c>
      <c r="B2" s="1152"/>
      <c r="C2" s="1152"/>
      <c r="D2" s="1152"/>
    </row>
    <row r="3" spans="1:4" s="1" customFormat="1" ht="17.25" thickBot="1">
      <c r="A3" s="5" t="s">
        <v>649</v>
      </c>
      <c r="B3" s="6"/>
      <c r="C3" s="4"/>
      <c r="D3" s="2" t="s">
        <v>207</v>
      </c>
    </row>
    <row r="4" spans="1:4" s="12" customFormat="1" ht="19.899999999999999" customHeight="1">
      <c r="A4" s="157" t="s">
        <v>49</v>
      </c>
      <c r="B4" s="170" t="s">
        <v>50</v>
      </c>
      <c r="C4" s="170" t="s">
        <v>51</v>
      </c>
      <c r="D4" s="158" t="s">
        <v>52</v>
      </c>
    </row>
    <row r="5" spans="1:4" ht="19.149999999999999" customHeight="1">
      <c r="A5" s="862" t="s">
        <v>645</v>
      </c>
      <c r="B5" s="863">
        <v>66000</v>
      </c>
      <c r="C5" s="864"/>
      <c r="D5" s="159"/>
    </row>
    <row r="6" spans="1:4" ht="19.149999999999999" customHeight="1">
      <c r="A6" s="865" t="s">
        <v>646</v>
      </c>
      <c r="B6" s="863">
        <v>66000</v>
      </c>
      <c r="C6" s="864"/>
      <c r="D6" s="160"/>
    </row>
    <row r="7" spans="1:4" ht="19.149999999999999" customHeight="1">
      <c r="A7" s="866" t="s">
        <v>647</v>
      </c>
      <c r="B7" s="863">
        <v>66000</v>
      </c>
      <c r="C7" s="864" t="s">
        <v>435</v>
      </c>
      <c r="D7" s="1153" t="s">
        <v>713</v>
      </c>
    </row>
    <row r="8" spans="1:4" ht="19.149999999999999" customHeight="1">
      <c r="A8" s="867" t="s">
        <v>648</v>
      </c>
      <c r="B8" s="863">
        <v>66000</v>
      </c>
      <c r="C8" s="864"/>
      <c r="D8" s="1154"/>
    </row>
    <row r="9" spans="1:4" ht="81" customHeight="1">
      <c r="A9" s="117"/>
      <c r="B9" s="18"/>
      <c r="C9" s="175"/>
      <c r="D9" s="1154"/>
    </row>
    <row r="10" spans="1:4" ht="19.149999999999999" customHeight="1">
      <c r="A10" s="173"/>
      <c r="B10" s="18"/>
      <c r="C10" s="174"/>
      <c r="D10" s="1155"/>
    </row>
    <row r="11" spans="1:4" ht="19.149999999999999" customHeight="1">
      <c r="A11" s="117"/>
      <c r="B11" s="18"/>
      <c r="C11" s="171"/>
      <c r="D11" s="1156"/>
    </row>
    <row r="12" spans="1:4" ht="147" customHeight="1">
      <c r="A12" s="117"/>
      <c r="B12" s="18"/>
      <c r="C12" s="171"/>
      <c r="D12" s="1156"/>
    </row>
    <row r="13" spans="1:4" ht="19.149999999999999" customHeight="1">
      <c r="A13" s="173"/>
      <c r="B13" s="18"/>
      <c r="C13" s="174"/>
      <c r="D13" s="1155"/>
    </row>
    <row r="14" spans="1:4" ht="19.149999999999999" customHeight="1">
      <c r="A14" s="117"/>
      <c r="B14" s="14"/>
      <c r="C14" s="176"/>
      <c r="D14" s="1156"/>
    </row>
    <row r="15" spans="1:4" ht="19.149999999999999" customHeight="1">
      <c r="A15" s="117"/>
      <c r="B15" s="15"/>
      <c r="C15" s="11"/>
      <c r="D15" s="1156"/>
    </row>
    <row r="16" spans="1:4" ht="19.149999999999999" customHeight="1">
      <c r="A16" s="117"/>
      <c r="B16" s="15"/>
      <c r="C16" s="11"/>
      <c r="D16" s="1157"/>
    </row>
    <row r="17" spans="1:4" ht="45.6" customHeight="1">
      <c r="A17" s="161"/>
      <c r="B17" s="11"/>
      <c r="C17" s="11"/>
      <c r="D17" s="1157"/>
    </row>
    <row r="18" spans="1:4" ht="19.149999999999999" customHeight="1">
      <c r="A18" s="161"/>
      <c r="B18" s="11"/>
      <c r="C18" s="11"/>
      <c r="D18" s="177"/>
    </row>
    <row r="19" spans="1:4" ht="19.149999999999999" customHeight="1">
      <c r="A19" s="173"/>
      <c r="B19" s="15"/>
      <c r="C19" s="178"/>
      <c r="D19" s="1150"/>
    </row>
    <row r="20" spans="1:4" ht="19.149999999999999" customHeight="1">
      <c r="A20" s="161"/>
      <c r="B20" s="11"/>
      <c r="C20" s="11"/>
      <c r="D20" s="1150"/>
    </row>
    <row r="21" spans="1:4" ht="19.149999999999999" customHeight="1">
      <c r="A21" s="161"/>
      <c r="B21" s="11"/>
      <c r="C21" s="11"/>
      <c r="D21" s="1150"/>
    </row>
    <row r="22" spans="1:4" ht="19.149999999999999" customHeight="1">
      <c r="A22" s="161"/>
      <c r="B22" s="11"/>
      <c r="C22" s="11"/>
      <c r="D22" s="1150"/>
    </row>
    <row r="23" spans="1:4" ht="19.149999999999999" customHeight="1">
      <c r="A23" s="161"/>
      <c r="B23" s="11"/>
      <c r="C23" s="11"/>
      <c r="D23" s="1150"/>
    </row>
    <row r="24" spans="1:4" ht="19.149999999999999" customHeight="1">
      <c r="A24" s="13"/>
      <c r="B24" s="11"/>
      <c r="C24" s="11"/>
      <c r="D24" s="1150"/>
    </row>
    <row r="25" spans="1:4">
      <c r="A25" s="161"/>
      <c r="B25" s="11"/>
      <c r="C25" s="11"/>
      <c r="D25" s="1150"/>
    </row>
    <row r="26" spans="1:4" ht="17.25" thickBot="1">
      <c r="A26" s="179"/>
      <c r="B26" s="62"/>
      <c r="C26" s="62"/>
      <c r="D26" s="180"/>
    </row>
  </sheetData>
  <mergeCells count="6">
    <mergeCell ref="D19:D25"/>
    <mergeCell ref="A1:D1"/>
    <mergeCell ref="A2:D2"/>
    <mergeCell ref="D7:D9"/>
    <mergeCell ref="D10:D12"/>
    <mergeCell ref="D13:D17"/>
  </mergeCells>
  <phoneticPr fontId="14" type="noConversion"/>
  <printOptions horizontalCentered="1"/>
  <pageMargins left="0.35433070866141736" right="0.78740157480314965" top="0.98425196850393704" bottom="0.98425196850393704" header="0.78740157480314965" footer="0.78740157480314965"/>
  <pageSetup paperSize="9" firstPageNumber="87" orientation="portrait" useFirstPageNumber="1" r:id="rId1"/>
  <headerFooter alignWithMargins="0">
    <oddFooter>&amp;C&amp;"標楷體,標準"&amp;P</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BreakPreview" zoomScale="60" zoomScaleNormal="75" workbookViewId="0">
      <selection activeCell="C28" sqref="C28"/>
    </sheetView>
  </sheetViews>
  <sheetFormatPr defaultColWidth="8.875" defaultRowHeight="16.5"/>
  <cols>
    <col min="1" max="1" width="13.125" style="6" customWidth="1"/>
    <col min="2" max="2" width="10.625" style="6" customWidth="1"/>
    <col min="3" max="3" width="9.125" style="6" customWidth="1"/>
    <col min="4" max="4" width="10.875" style="6" customWidth="1"/>
    <col min="5" max="5" width="11.75" style="6" customWidth="1"/>
    <col min="6" max="6" width="11" style="6" customWidth="1"/>
    <col min="7" max="8" width="11.75" style="6" customWidth="1"/>
    <col min="9" max="16384" width="8.875" style="6"/>
  </cols>
  <sheetData>
    <row r="1" spans="1:8" ht="21">
      <c r="A1" s="965" t="s">
        <v>329</v>
      </c>
      <c r="B1" s="965"/>
      <c r="C1" s="965"/>
      <c r="D1" s="965"/>
      <c r="E1" s="965"/>
      <c r="F1" s="965"/>
      <c r="G1" s="965"/>
      <c r="H1" s="965"/>
    </row>
    <row r="2" spans="1:8" ht="25.5">
      <c r="A2" s="1158" t="s">
        <v>632</v>
      </c>
      <c r="B2" s="1158"/>
      <c r="C2" s="1158"/>
      <c r="D2" s="1158"/>
      <c r="E2" s="1158"/>
      <c r="F2" s="1158"/>
      <c r="G2" s="1158"/>
      <c r="H2" s="1158"/>
    </row>
    <row r="3" spans="1:8">
      <c r="A3" s="1159" t="s">
        <v>657</v>
      </c>
      <c r="B3" s="1159"/>
      <c r="C3" s="1159"/>
      <c r="D3" s="1159"/>
      <c r="E3" s="1159"/>
      <c r="F3" s="1159"/>
      <c r="G3" s="1159"/>
      <c r="H3" s="1159"/>
    </row>
    <row r="4" spans="1:8" ht="17.25" thickBot="1">
      <c r="A4" s="884"/>
      <c r="B4" s="885"/>
      <c r="C4" s="885"/>
      <c r="D4" s="885"/>
      <c r="E4" s="885"/>
      <c r="F4" s="885"/>
      <c r="G4" s="885"/>
      <c r="H4" s="24" t="s">
        <v>633</v>
      </c>
    </row>
    <row r="5" spans="1:8" ht="25.15" customHeight="1">
      <c r="A5" s="1160" t="s">
        <v>556</v>
      </c>
      <c r="B5" s="1162" t="s">
        <v>557</v>
      </c>
      <c r="C5" s="1162" t="s">
        <v>634</v>
      </c>
      <c r="D5" s="1162" t="s">
        <v>558</v>
      </c>
      <c r="E5" s="1162" t="s">
        <v>559</v>
      </c>
      <c r="F5" s="1162"/>
      <c r="G5" s="1162"/>
      <c r="H5" s="1164" t="s">
        <v>560</v>
      </c>
    </row>
    <row r="6" spans="1:8" ht="25.15" customHeight="1">
      <c r="A6" s="1161"/>
      <c r="B6" s="1163"/>
      <c r="C6" s="1163"/>
      <c r="D6" s="1163"/>
      <c r="E6" s="886" t="s">
        <v>561</v>
      </c>
      <c r="F6" s="886" t="s">
        <v>562</v>
      </c>
      <c r="G6" s="886" t="s">
        <v>563</v>
      </c>
      <c r="H6" s="1165"/>
    </row>
    <row r="7" spans="1:8" ht="25.15" customHeight="1">
      <c r="A7" s="748" t="s">
        <v>123</v>
      </c>
      <c r="B7" s="749"/>
      <c r="C7" s="750"/>
      <c r="D7" s="751">
        <v>887580</v>
      </c>
      <c r="E7" s="751">
        <v>14691</v>
      </c>
      <c r="F7" s="751">
        <v>56486</v>
      </c>
      <c r="G7" s="751">
        <v>816403</v>
      </c>
      <c r="H7" s="752"/>
    </row>
    <row r="8" spans="1:8" ht="40.15" customHeight="1">
      <c r="A8" s="329"/>
      <c r="B8" s="404" t="s">
        <v>635</v>
      </c>
      <c r="C8" s="744" t="s">
        <v>738</v>
      </c>
      <c r="D8" s="745">
        <v>270637</v>
      </c>
      <c r="E8" s="745">
        <v>6292</v>
      </c>
      <c r="F8" s="745">
        <v>50000</v>
      </c>
      <c r="G8" s="745">
        <v>214345</v>
      </c>
      <c r="H8" s="753"/>
    </row>
    <row r="9" spans="1:8" ht="60" customHeight="1">
      <c r="A9" s="329"/>
      <c r="B9" s="404" t="s">
        <v>628</v>
      </c>
      <c r="C9" s="744" t="s">
        <v>739</v>
      </c>
      <c r="D9" s="745">
        <v>616943</v>
      </c>
      <c r="E9" s="745">
        <v>8399</v>
      </c>
      <c r="F9" s="745">
        <v>6486</v>
      </c>
      <c r="G9" s="745">
        <v>602058</v>
      </c>
      <c r="H9" s="753"/>
    </row>
    <row r="10" spans="1:8" ht="30" customHeight="1">
      <c r="A10" s="329"/>
      <c r="B10" s="404"/>
      <c r="C10" s="744"/>
      <c r="D10" s="745"/>
      <c r="E10" s="745"/>
      <c r="F10" s="745"/>
      <c r="G10" s="745"/>
      <c r="H10" s="753"/>
    </row>
    <row r="11" spans="1:8" ht="24.6" customHeight="1">
      <c r="A11" s="754" t="s">
        <v>124</v>
      </c>
      <c r="B11" s="755"/>
      <c r="C11" s="756"/>
      <c r="D11" s="757">
        <v>57840</v>
      </c>
      <c r="E11" s="758">
        <v>0</v>
      </c>
      <c r="F11" s="758">
        <v>0</v>
      </c>
      <c r="G11" s="757">
        <v>57840</v>
      </c>
      <c r="H11" s="753"/>
    </row>
    <row r="12" spans="1:8" ht="40.15" customHeight="1">
      <c r="A12" s="329"/>
      <c r="B12" s="404" t="s">
        <v>636</v>
      </c>
      <c r="C12" s="744" t="s">
        <v>738</v>
      </c>
      <c r="D12" s="745">
        <v>10000</v>
      </c>
      <c r="E12" s="745">
        <v>0</v>
      </c>
      <c r="F12" s="745">
        <v>0</v>
      </c>
      <c r="G12" s="745">
        <v>10000</v>
      </c>
      <c r="H12" s="753"/>
    </row>
    <row r="13" spans="1:8" ht="48.6" customHeight="1">
      <c r="A13" s="329"/>
      <c r="B13" s="404" t="s">
        <v>628</v>
      </c>
      <c r="C13" s="744" t="s">
        <v>739</v>
      </c>
      <c r="D13" s="745">
        <v>47840</v>
      </c>
      <c r="E13" s="745">
        <v>0</v>
      </c>
      <c r="F13" s="745">
        <v>0</v>
      </c>
      <c r="G13" s="745">
        <v>47840</v>
      </c>
      <c r="H13" s="753"/>
    </row>
    <row r="14" spans="1:8" ht="30" customHeight="1">
      <c r="A14" s="329"/>
      <c r="B14" s="404"/>
      <c r="C14" s="744"/>
      <c r="D14" s="745"/>
      <c r="E14" s="745"/>
      <c r="F14" s="745"/>
      <c r="G14" s="745"/>
      <c r="H14" s="753"/>
    </row>
    <row r="15" spans="1:8" ht="25.15" customHeight="1">
      <c r="A15" s="754"/>
      <c r="B15" s="755"/>
      <c r="C15" s="756"/>
      <c r="D15" s="757"/>
      <c r="E15" s="758"/>
      <c r="F15" s="758"/>
      <c r="G15" s="757"/>
      <c r="H15" s="753"/>
    </row>
    <row r="16" spans="1:8" ht="24" customHeight="1">
      <c r="A16" s="329"/>
      <c r="B16" s="404"/>
      <c r="C16" s="744"/>
      <c r="D16" s="745"/>
      <c r="E16" s="746"/>
      <c r="F16" s="746"/>
      <c r="G16" s="745"/>
      <c r="H16" s="753"/>
    </row>
    <row r="17" spans="1:8" ht="30" customHeight="1">
      <c r="A17" s="85"/>
      <c r="B17" s="610"/>
      <c r="C17" s="610"/>
      <c r="D17" s="610"/>
      <c r="E17" s="747"/>
      <c r="F17" s="747"/>
      <c r="G17" s="747"/>
      <c r="H17" s="753"/>
    </row>
    <row r="18" spans="1:8" ht="30" customHeight="1">
      <c r="A18" s="85"/>
      <c r="B18" s="610"/>
      <c r="C18" s="610"/>
      <c r="D18" s="610"/>
      <c r="E18" s="747"/>
      <c r="F18" s="747"/>
      <c r="G18" s="747"/>
      <c r="H18" s="753"/>
    </row>
    <row r="19" spans="1:8" ht="30" customHeight="1">
      <c r="A19" s="85"/>
      <c r="B19" s="610"/>
      <c r="C19" s="610"/>
      <c r="D19" s="610"/>
      <c r="E19" s="747"/>
      <c r="F19" s="747"/>
      <c r="G19" s="747"/>
      <c r="H19" s="753"/>
    </row>
    <row r="20" spans="1:8" ht="30" customHeight="1">
      <c r="A20" s="85"/>
      <c r="B20" s="610"/>
      <c r="C20" s="610"/>
      <c r="D20" s="610"/>
      <c r="E20" s="747"/>
      <c r="F20" s="747"/>
      <c r="G20" s="747"/>
      <c r="H20" s="753"/>
    </row>
    <row r="21" spans="1:8" ht="30" customHeight="1">
      <c r="A21" s="85"/>
      <c r="B21" s="610"/>
      <c r="C21" s="610"/>
      <c r="D21" s="610"/>
      <c r="E21" s="747"/>
      <c r="F21" s="747"/>
      <c r="G21" s="747"/>
      <c r="H21" s="753"/>
    </row>
    <row r="22" spans="1:8" ht="30" customHeight="1">
      <c r="A22" s="85"/>
      <c r="B22" s="610"/>
      <c r="C22" s="610"/>
      <c r="D22" s="610"/>
      <c r="E22" s="747"/>
      <c r="F22" s="747"/>
      <c r="G22" s="747"/>
      <c r="H22" s="753"/>
    </row>
    <row r="23" spans="1:8" ht="30" customHeight="1">
      <c r="A23" s="85"/>
      <c r="B23" s="610"/>
      <c r="C23" s="610"/>
      <c r="D23" s="610"/>
      <c r="E23" s="747"/>
      <c r="F23" s="747"/>
      <c r="G23" s="747"/>
      <c r="H23" s="753"/>
    </row>
    <row r="24" spans="1:8" ht="30" customHeight="1">
      <c r="A24" s="85"/>
      <c r="B24" s="610"/>
      <c r="C24" s="610"/>
      <c r="D24" s="610"/>
      <c r="E24" s="747"/>
      <c r="F24" s="747"/>
      <c r="G24" s="747"/>
      <c r="H24" s="753"/>
    </row>
    <row r="25" spans="1:8" ht="30" customHeight="1" thickBot="1">
      <c r="A25" s="759" t="s">
        <v>141</v>
      </c>
      <c r="B25" s="760"/>
      <c r="C25" s="760"/>
      <c r="D25" s="761">
        <v>945420</v>
      </c>
      <c r="E25" s="761">
        <v>14691</v>
      </c>
      <c r="F25" s="761">
        <v>56486</v>
      </c>
      <c r="G25" s="761">
        <v>874243</v>
      </c>
      <c r="H25" s="762"/>
    </row>
  </sheetData>
  <mergeCells count="9">
    <mergeCell ref="A1:H1"/>
    <mergeCell ref="A2:H2"/>
    <mergeCell ref="A3:H3"/>
    <mergeCell ref="A5:A6"/>
    <mergeCell ref="B5:B6"/>
    <mergeCell ref="C5:C6"/>
    <mergeCell ref="D5:D6"/>
    <mergeCell ref="E5:G5"/>
    <mergeCell ref="H5:H6"/>
  </mergeCells>
  <phoneticPr fontId="14" type="noConversion"/>
  <printOptions horizontalCentered="1"/>
  <pageMargins left="0.59055118110236227" right="0.59055118110236227" top="0.78740157480314965" bottom="0.78740157480314965" header="0.31496062992125984" footer="0.31496062992125984"/>
  <pageSetup paperSize="9" firstPageNumber="89" orientation="portrait" blackAndWhite="1" useFirstPageNumber="1"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53"/>
  <sheetViews>
    <sheetView view="pageBreakPreview" topLeftCell="A34" zoomScale="75" zoomScaleNormal="75" zoomScaleSheetLayoutView="75" workbookViewId="0">
      <selection activeCell="C28" sqref="C28"/>
    </sheetView>
  </sheetViews>
  <sheetFormatPr defaultColWidth="9" defaultRowHeight="16.5"/>
  <cols>
    <col min="1" max="1" width="45.375" style="6" customWidth="1"/>
    <col min="2" max="2" width="16.25" style="6" customWidth="1"/>
    <col min="3" max="3" width="32.5" style="6" customWidth="1"/>
    <col min="4" max="16384" width="9" style="6"/>
  </cols>
  <sheetData>
    <row r="1" spans="1:3" ht="19.5">
      <c r="A1" s="63"/>
      <c r="B1" s="63"/>
      <c r="C1" s="63"/>
    </row>
    <row r="2" spans="1:3" ht="19.5">
      <c r="A2" s="63" t="s">
        <v>329</v>
      </c>
      <c r="B2" s="63"/>
      <c r="C2" s="63"/>
    </row>
    <row r="3" spans="1:3" ht="21.6" customHeight="1">
      <c r="A3" s="64" t="s">
        <v>102</v>
      </c>
      <c r="B3" s="64"/>
      <c r="C3" s="64"/>
    </row>
    <row r="4" spans="1:3" ht="21" customHeight="1" thickBot="1">
      <c r="A4" s="269" t="s">
        <v>716</v>
      </c>
      <c r="B4" s="269"/>
      <c r="C4" s="223" t="s">
        <v>64</v>
      </c>
    </row>
    <row r="5" spans="1:3" s="48" customFormat="1" ht="29.45" customHeight="1">
      <c r="A5" s="589" t="s">
        <v>87</v>
      </c>
      <c r="B5" s="951" t="s">
        <v>103</v>
      </c>
      <c r="C5" s="590" t="s">
        <v>89</v>
      </c>
    </row>
    <row r="6" spans="1:3" s="314" customFormat="1" ht="22.15" customHeight="1">
      <c r="A6" s="588" t="s">
        <v>104</v>
      </c>
      <c r="B6" s="786">
        <f>4928607+4102</f>
        <v>4932709</v>
      </c>
      <c r="C6" s="591"/>
    </row>
    <row r="7" spans="1:3" s="314" customFormat="1" ht="22.15" customHeight="1">
      <c r="A7" s="79" t="s">
        <v>410</v>
      </c>
      <c r="B7" s="653">
        <f>2856882+4102</f>
        <v>2860984</v>
      </c>
      <c r="C7" s="591"/>
    </row>
    <row r="8" spans="1:3" s="314" customFormat="1" ht="22.15" customHeight="1">
      <c r="A8" s="79" t="s">
        <v>427</v>
      </c>
      <c r="B8" s="653">
        <v>-381245</v>
      </c>
      <c r="C8" s="591" t="s">
        <v>726</v>
      </c>
    </row>
    <row r="9" spans="1:3" s="314" customFormat="1" ht="19.149999999999999" customHeight="1">
      <c r="A9" s="79" t="s">
        <v>428</v>
      </c>
      <c r="B9" s="653">
        <f>2475637+4102</f>
        <v>2479739</v>
      </c>
      <c r="C9" s="591"/>
    </row>
    <row r="10" spans="1:3" s="314" customFormat="1" ht="135.6" customHeight="1">
      <c r="A10" s="79" t="s">
        <v>403</v>
      </c>
      <c r="B10" s="653">
        <v>2075275</v>
      </c>
      <c r="C10" s="591" t="s">
        <v>715</v>
      </c>
    </row>
    <row r="11" spans="1:3" s="314" customFormat="1" ht="22.15" customHeight="1">
      <c r="A11" s="79" t="s">
        <v>727</v>
      </c>
      <c r="B11" s="653">
        <f>4550912+4102</f>
        <v>4555014</v>
      </c>
      <c r="C11" s="591"/>
    </row>
    <row r="12" spans="1:3" s="314" customFormat="1" ht="22.15" customHeight="1">
      <c r="A12" s="79" t="s">
        <v>429</v>
      </c>
      <c r="B12" s="653">
        <v>377695</v>
      </c>
      <c r="C12" s="591" t="s">
        <v>726</v>
      </c>
    </row>
    <row r="13" spans="1:3" s="314" customFormat="1" ht="22.15" customHeight="1">
      <c r="A13" s="79" t="s">
        <v>430</v>
      </c>
      <c r="B13" s="653">
        <v>0</v>
      </c>
      <c r="C13" s="591"/>
    </row>
    <row r="14" spans="1:3" s="314" customFormat="1" ht="22.15" customHeight="1">
      <c r="A14" s="79" t="s">
        <v>431</v>
      </c>
      <c r="B14" s="653">
        <v>0</v>
      </c>
      <c r="C14" s="591"/>
    </row>
    <row r="15" spans="1:3" s="314" customFormat="1" ht="22.15" customHeight="1">
      <c r="A15" s="81" t="s">
        <v>432</v>
      </c>
      <c r="B15" s="653">
        <f>4928607+4102</f>
        <v>4932709</v>
      </c>
      <c r="C15" s="591"/>
    </row>
    <row r="16" spans="1:3" s="314" customFormat="1" ht="22.15" customHeight="1">
      <c r="A16" s="35" t="s">
        <v>327</v>
      </c>
      <c r="B16" s="653">
        <v>-4066651</v>
      </c>
      <c r="C16" s="591"/>
    </row>
    <row r="17" spans="1:3" s="314" customFormat="1" ht="22.15" customHeight="1">
      <c r="A17" s="79" t="s">
        <v>15</v>
      </c>
      <c r="B17" s="653">
        <v>991460</v>
      </c>
      <c r="C17" s="591" t="s">
        <v>728</v>
      </c>
    </row>
    <row r="18" spans="1:3" s="314" customFormat="1" ht="22.15" customHeight="1">
      <c r="A18" s="79" t="s">
        <v>255</v>
      </c>
      <c r="B18" s="653">
        <v>338</v>
      </c>
      <c r="C18" s="591" t="s">
        <v>729</v>
      </c>
    </row>
    <row r="19" spans="1:3" s="314" customFormat="1" ht="22.15" customHeight="1">
      <c r="A19" s="79" t="s">
        <v>522</v>
      </c>
      <c r="B19" s="653">
        <v>0</v>
      </c>
      <c r="C19" s="591"/>
    </row>
    <row r="20" spans="1:3" s="314" customFormat="1" ht="22.15" customHeight="1">
      <c r="A20" s="79" t="s">
        <v>433</v>
      </c>
      <c r="B20" s="653">
        <v>0</v>
      </c>
      <c r="C20" s="591"/>
    </row>
    <row r="21" spans="1:3" s="314" customFormat="1" ht="22.15" customHeight="1">
      <c r="A21" s="79" t="s">
        <v>434</v>
      </c>
      <c r="B21" s="653">
        <v>0</v>
      </c>
      <c r="C21" s="591"/>
    </row>
    <row r="22" spans="1:3" s="314" customFormat="1" ht="22.15" customHeight="1">
      <c r="A22" s="83" t="s">
        <v>640</v>
      </c>
      <c r="B22" s="653">
        <v>6272</v>
      </c>
      <c r="C22" s="591" t="s">
        <v>730</v>
      </c>
    </row>
    <row r="23" spans="1:3" s="314" customFormat="1" ht="22.15" customHeight="1">
      <c r="A23" s="79" t="s">
        <v>429</v>
      </c>
      <c r="B23" s="653">
        <v>0</v>
      </c>
      <c r="C23" s="591"/>
    </row>
    <row r="24" spans="1:3" s="314" customFormat="1" ht="22.15" customHeight="1">
      <c r="A24" s="79" t="s">
        <v>430</v>
      </c>
      <c r="B24" s="653">
        <v>0</v>
      </c>
      <c r="C24" s="591"/>
    </row>
    <row r="25" spans="1:3" s="314" customFormat="1" ht="22.15" customHeight="1">
      <c r="A25" s="79" t="s">
        <v>108</v>
      </c>
      <c r="B25" s="653">
        <v>0</v>
      </c>
      <c r="C25" s="591"/>
    </row>
    <row r="26" spans="1:3" s="314" customFormat="1" ht="22.15" customHeight="1">
      <c r="A26" s="79" t="s">
        <v>16</v>
      </c>
      <c r="B26" s="653">
        <v>-980000</v>
      </c>
      <c r="C26" s="591" t="s">
        <v>731</v>
      </c>
    </row>
    <row r="27" spans="1:3" s="314" customFormat="1" ht="18" customHeight="1">
      <c r="A27" s="79" t="s">
        <v>328</v>
      </c>
      <c r="B27" s="653">
        <v>-13897</v>
      </c>
      <c r="C27" s="942" t="s">
        <v>732</v>
      </c>
    </row>
    <row r="28" spans="1:3" s="314" customFormat="1" ht="81.599999999999994" customHeight="1">
      <c r="A28" s="244" t="s">
        <v>523</v>
      </c>
      <c r="B28" s="655">
        <v>-3876967</v>
      </c>
      <c r="C28" s="597" t="s">
        <v>733</v>
      </c>
    </row>
    <row r="29" spans="1:3" s="314" customFormat="1" ht="22.15" customHeight="1">
      <c r="A29" s="842" t="s">
        <v>445</v>
      </c>
      <c r="B29" s="786">
        <v>0</v>
      </c>
      <c r="C29" s="267"/>
    </row>
    <row r="30" spans="1:3" s="314" customFormat="1" ht="22.15" customHeight="1">
      <c r="A30" s="79" t="s">
        <v>446</v>
      </c>
      <c r="B30" s="653">
        <v>0</v>
      </c>
      <c r="C30" s="591"/>
    </row>
    <row r="31" spans="1:3" s="314" customFormat="1" ht="22.15" customHeight="1">
      <c r="A31" s="79" t="s">
        <v>447</v>
      </c>
      <c r="B31" s="653">
        <v>-193857</v>
      </c>
      <c r="C31" s="591" t="s">
        <v>734</v>
      </c>
    </row>
    <row r="32" spans="1:3" s="314" customFormat="1" ht="22.15" customHeight="1">
      <c r="A32" s="79" t="s">
        <v>109</v>
      </c>
      <c r="B32" s="653">
        <v>0</v>
      </c>
      <c r="C32" s="591"/>
    </row>
    <row r="33" spans="1:3" s="314" customFormat="1" ht="22.15" customHeight="1">
      <c r="A33" s="81" t="s">
        <v>448</v>
      </c>
      <c r="B33" s="653">
        <v>-4066651</v>
      </c>
      <c r="C33" s="591"/>
    </row>
    <row r="34" spans="1:3" s="314" customFormat="1" ht="22.15" customHeight="1">
      <c r="A34" s="35" t="s">
        <v>449</v>
      </c>
      <c r="B34" s="653">
        <v>1010414</v>
      </c>
      <c r="C34" s="591"/>
    </row>
    <row r="35" spans="1:3" s="314" customFormat="1" ht="49.5">
      <c r="A35" s="79" t="s">
        <v>450</v>
      </c>
      <c r="B35" s="653">
        <v>1016537</v>
      </c>
      <c r="C35" s="591" t="s">
        <v>735</v>
      </c>
    </row>
    <row r="36" spans="1:3" s="314" customFormat="1" ht="22.15" customHeight="1">
      <c r="A36" s="79" t="s">
        <v>110</v>
      </c>
      <c r="B36" s="653">
        <v>0</v>
      </c>
      <c r="C36" s="591"/>
    </row>
    <row r="37" spans="1:3" s="314" customFormat="1" ht="31.9" customHeight="1">
      <c r="A37" s="79" t="s">
        <v>111</v>
      </c>
      <c r="B37" s="653">
        <v>755351</v>
      </c>
      <c r="C37" s="591" t="s">
        <v>736</v>
      </c>
    </row>
    <row r="38" spans="1:3" s="314" customFormat="1" ht="22.15" customHeight="1">
      <c r="A38" s="79" t="s">
        <v>451</v>
      </c>
      <c r="B38" s="653">
        <v>0</v>
      </c>
      <c r="C38" s="591"/>
    </row>
    <row r="39" spans="1:3" s="314" customFormat="1" ht="70.150000000000006" customHeight="1">
      <c r="A39" s="79" t="s">
        <v>452</v>
      </c>
      <c r="B39" s="653">
        <v>-761474</v>
      </c>
      <c r="C39" s="591" t="s">
        <v>737</v>
      </c>
    </row>
    <row r="40" spans="1:3" s="314" customFormat="1" ht="22.15" customHeight="1">
      <c r="A40" s="79" t="s">
        <v>112</v>
      </c>
      <c r="B40" s="653">
        <v>0</v>
      </c>
      <c r="C40" s="591"/>
    </row>
    <row r="41" spans="1:3" s="314" customFormat="1" ht="22.15" customHeight="1">
      <c r="A41" s="79" t="s">
        <v>113</v>
      </c>
      <c r="B41" s="653">
        <v>0</v>
      </c>
      <c r="C41" s="591"/>
    </row>
    <row r="42" spans="1:3" s="314" customFormat="1" ht="22.15" customHeight="1">
      <c r="A42" s="79" t="s">
        <v>431</v>
      </c>
      <c r="B42" s="653">
        <v>0</v>
      </c>
      <c r="C42" s="591"/>
    </row>
    <row r="43" spans="1:3" s="314" customFormat="1" ht="22.15" customHeight="1">
      <c r="A43" s="79" t="s">
        <v>119</v>
      </c>
      <c r="B43" s="653">
        <v>0</v>
      </c>
      <c r="C43" s="591"/>
    </row>
    <row r="44" spans="1:3" s="314" customFormat="1" ht="22.15" customHeight="1">
      <c r="A44" s="79" t="s">
        <v>453</v>
      </c>
      <c r="B44" s="653">
        <v>0</v>
      </c>
      <c r="C44" s="591"/>
    </row>
    <row r="45" spans="1:3" s="314" customFormat="1" ht="22.15" customHeight="1">
      <c r="A45" s="81" t="s">
        <v>454</v>
      </c>
      <c r="B45" s="653">
        <v>1010414</v>
      </c>
      <c r="C45" s="591"/>
    </row>
    <row r="46" spans="1:3" s="314" customFormat="1" ht="22.15" customHeight="1">
      <c r="A46" s="358" t="s">
        <v>455</v>
      </c>
      <c r="B46" s="653">
        <v>0</v>
      </c>
      <c r="C46" s="591"/>
    </row>
    <row r="47" spans="1:3" s="314" customFormat="1" ht="22.15" customHeight="1">
      <c r="A47" s="35" t="s">
        <v>456</v>
      </c>
      <c r="B47" s="653">
        <f>1872370+4102</f>
        <v>1876472</v>
      </c>
      <c r="C47" s="591"/>
    </row>
    <row r="48" spans="1:3" s="314" customFormat="1" ht="22.15" customHeight="1">
      <c r="A48" s="35" t="s">
        <v>120</v>
      </c>
      <c r="B48" s="653">
        <v>9297731</v>
      </c>
      <c r="C48" s="591"/>
    </row>
    <row r="49" spans="1:3" s="314" customFormat="1" ht="22.15" customHeight="1">
      <c r="A49" s="35" t="s">
        <v>121</v>
      </c>
      <c r="B49" s="653">
        <f>11170101+4102</f>
        <v>11174203</v>
      </c>
      <c r="C49" s="591"/>
    </row>
    <row r="50" spans="1:3" s="314" customFormat="1" ht="73.900000000000006" customHeight="1">
      <c r="A50" s="35"/>
      <c r="B50" s="653"/>
      <c r="C50" s="784"/>
    </row>
    <row r="51" spans="1:3" s="314" customFormat="1" ht="22.15" hidden="1" customHeight="1">
      <c r="A51" s="35"/>
      <c r="B51" s="653"/>
      <c r="C51" s="784"/>
    </row>
    <row r="52" spans="1:3" s="314" customFormat="1" ht="22.15" customHeight="1">
      <c r="A52" s="35"/>
      <c r="B52" s="653"/>
      <c r="C52" s="591"/>
    </row>
    <row r="53" spans="1:3" s="314" customFormat="1" ht="22.15" customHeight="1" thickBot="1">
      <c r="A53" s="389"/>
      <c r="B53" s="654"/>
      <c r="C53" s="598"/>
    </row>
  </sheetData>
  <phoneticPr fontId="37" type="noConversion"/>
  <printOptions horizontalCentered="1"/>
  <pageMargins left="0.39370078740157483" right="0.39370078740157483" top="0.47244094488188981" bottom="0.6692913385826772" header="0.51181102362204722" footer="0.39370078740157483"/>
  <pageSetup paperSize="9" firstPageNumber="24" orientation="portrait" blackAndWhite="1" useFirstPageNumber="1" r:id="rId1"/>
  <headerFooter alignWithMargins="0">
    <oddFooter>&amp;C&amp;"標楷體,標準"&amp;P</oddFooter>
  </headerFooter>
  <rowBreaks count="1" manualBreakCount="1">
    <brk id="28"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Q142"/>
  <sheetViews>
    <sheetView view="pageBreakPreview" zoomScale="70" zoomScaleNormal="70" zoomScaleSheetLayoutView="70" workbookViewId="0">
      <selection activeCell="C28" sqref="C28"/>
    </sheetView>
  </sheetViews>
  <sheetFormatPr defaultColWidth="8.875" defaultRowHeight="16.5"/>
  <cols>
    <col min="1" max="1" width="15.5" style="220" customWidth="1"/>
    <col min="2" max="2" width="11.25" style="220" bestFit="1" customWidth="1"/>
    <col min="3" max="3" width="26.875" style="220" customWidth="1"/>
    <col min="4" max="4" width="14.625" style="220" bestFit="1" customWidth="1"/>
    <col min="5" max="5" width="10.5" style="220" customWidth="1"/>
    <col min="6" max="6" width="14.5" style="220" customWidth="1"/>
    <col min="7" max="7" width="11.875" style="220" bestFit="1" customWidth="1"/>
    <col min="8" max="16384" width="8.875" style="220"/>
  </cols>
  <sheetData>
    <row r="1" spans="1:9" s="893" customFormat="1" ht="24.95" customHeight="1">
      <c r="A1" s="948"/>
      <c r="B1" s="948"/>
      <c r="C1" s="948"/>
      <c r="D1" s="948"/>
      <c r="E1" s="948"/>
      <c r="F1" s="948"/>
    </row>
    <row r="2" spans="1:9" s="893" customFormat="1" ht="24.95" customHeight="1">
      <c r="A2" s="965" t="s">
        <v>58</v>
      </c>
      <c r="B2" s="966"/>
      <c r="C2" s="966"/>
      <c r="D2" s="966"/>
      <c r="E2" s="966"/>
      <c r="F2" s="966"/>
      <c r="I2" s="924"/>
    </row>
    <row r="3" spans="1:9" s="893" customFormat="1" ht="24.95" customHeight="1">
      <c r="A3" s="967" t="s">
        <v>14</v>
      </c>
      <c r="B3" s="966"/>
      <c r="C3" s="966"/>
      <c r="D3" s="966"/>
      <c r="E3" s="966"/>
      <c r="F3" s="966"/>
      <c r="I3" s="924"/>
    </row>
    <row r="4" spans="1:9" s="893" customFormat="1" ht="24.95" customHeight="1" thickBot="1">
      <c r="A4" s="207" t="s">
        <v>694</v>
      </c>
      <c r="B4" s="207"/>
      <c r="C4" s="207"/>
      <c r="D4" s="207"/>
      <c r="E4" s="239"/>
      <c r="F4" s="223" t="s">
        <v>64</v>
      </c>
      <c r="I4" s="924"/>
    </row>
    <row r="5" spans="1:9" s="6" customFormat="1" ht="24" customHeight="1">
      <c r="A5" s="970" t="s">
        <v>68</v>
      </c>
      <c r="B5" s="971"/>
      <c r="C5" s="972" t="s">
        <v>87</v>
      </c>
      <c r="D5" s="961" t="s">
        <v>88</v>
      </c>
      <c r="E5" s="971"/>
      <c r="F5" s="963" t="s">
        <v>89</v>
      </c>
      <c r="I5" s="924"/>
    </row>
    <row r="6" spans="1:9" s="6" customFormat="1" ht="24" customHeight="1">
      <c r="A6" s="950" t="s">
        <v>69</v>
      </c>
      <c r="B6" s="84" t="s">
        <v>70</v>
      </c>
      <c r="C6" s="973"/>
      <c r="D6" s="84" t="s">
        <v>69</v>
      </c>
      <c r="E6" s="84" t="s">
        <v>70</v>
      </c>
      <c r="F6" s="964"/>
      <c r="I6" s="924"/>
    </row>
    <row r="7" spans="1:9" s="924" customFormat="1" ht="25.9" customHeight="1">
      <c r="A7" s="638">
        <v>12080493</v>
      </c>
      <c r="B7" s="639">
        <v>100</v>
      </c>
      <c r="C7" s="640" t="s">
        <v>90</v>
      </c>
      <c r="D7" s="645">
        <f>8821243+4102</f>
        <v>8825345</v>
      </c>
      <c r="E7" s="639">
        <v>100</v>
      </c>
      <c r="F7" s="459"/>
      <c r="G7" s="929"/>
    </row>
    <row r="8" spans="1:9" s="924" customFormat="1" ht="25.9" customHeight="1">
      <c r="A8" s="931">
        <v>2934303</v>
      </c>
      <c r="B8" s="932">
        <v>24.29</v>
      </c>
      <c r="C8" s="376" t="s">
        <v>550</v>
      </c>
      <c r="D8" s="930">
        <f>2890305+4102</f>
        <v>2894407</v>
      </c>
      <c r="E8" s="932">
        <v>32.799999999999997</v>
      </c>
      <c r="F8" s="933"/>
      <c r="G8" s="929"/>
    </row>
    <row r="9" spans="1:9" s="924" customFormat="1" ht="25.9" customHeight="1">
      <c r="A9" s="931">
        <v>9146190</v>
      </c>
      <c r="B9" s="932">
        <v>75.709999999999994</v>
      </c>
      <c r="C9" s="376" t="s">
        <v>91</v>
      </c>
      <c r="D9" s="930">
        <v>5930938</v>
      </c>
      <c r="E9" s="932">
        <v>67.2</v>
      </c>
      <c r="F9" s="933"/>
      <c r="G9" s="929"/>
    </row>
    <row r="10" spans="1:9" s="924" customFormat="1" ht="33">
      <c r="A10" s="931">
        <v>0</v>
      </c>
      <c r="B10" s="932" t="s">
        <v>765</v>
      </c>
      <c r="C10" s="637" t="s">
        <v>520</v>
      </c>
      <c r="D10" s="930">
        <v>0</v>
      </c>
      <c r="E10" s="932" t="s">
        <v>765</v>
      </c>
      <c r="F10" s="933"/>
      <c r="G10" s="929"/>
    </row>
    <row r="11" spans="1:9" s="924" customFormat="1" ht="25.9" customHeight="1">
      <c r="A11" s="931">
        <v>0</v>
      </c>
      <c r="B11" s="932" t="s">
        <v>765</v>
      </c>
      <c r="C11" s="376" t="s">
        <v>92</v>
      </c>
      <c r="D11" s="930">
        <v>0</v>
      </c>
      <c r="E11" s="932" t="s">
        <v>765</v>
      </c>
      <c r="F11" s="933"/>
      <c r="G11" s="929"/>
    </row>
    <row r="12" spans="1:9" s="924" customFormat="1" ht="25.9" customHeight="1">
      <c r="A12" s="931">
        <v>0</v>
      </c>
      <c r="B12" s="932" t="s">
        <v>765</v>
      </c>
      <c r="C12" s="376" t="s">
        <v>547</v>
      </c>
      <c r="D12" s="930">
        <v>0</v>
      </c>
      <c r="E12" s="932" t="s">
        <v>765</v>
      </c>
      <c r="F12" s="933"/>
      <c r="G12" s="929"/>
    </row>
    <row r="13" spans="1:9" s="488" customFormat="1" ht="25.9" customHeight="1">
      <c r="A13" s="638">
        <v>6359743</v>
      </c>
      <c r="B13" s="639">
        <v>52.64</v>
      </c>
      <c r="C13" s="640" t="s">
        <v>93</v>
      </c>
      <c r="D13" s="645">
        <v>3296955</v>
      </c>
      <c r="E13" s="639">
        <v>37.36</v>
      </c>
      <c r="F13" s="459"/>
      <c r="G13" s="929"/>
    </row>
    <row r="14" spans="1:9" s="924" customFormat="1" ht="25.9" customHeight="1">
      <c r="A14" s="931">
        <v>0</v>
      </c>
      <c r="B14" s="932" t="s">
        <v>765</v>
      </c>
      <c r="C14" s="376" t="s">
        <v>94</v>
      </c>
      <c r="D14" s="930">
        <v>0</v>
      </c>
      <c r="E14" s="932" t="s">
        <v>765</v>
      </c>
      <c r="F14" s="933"/>
      <c r="G14" s="929"/>
    </row>
    <row r="15" spans="1:9" s="924" customFormat="1" ht="25.9" customHeight="1">
      <c r="A15" s="931">
        <v>0</v>
      </c>
      <c r="B15" s="932" t="s">
        <v>765</v>
      </c>
      <c r="C15" s="376" t="s">
        <v>95</v>
      </c>
      <c r="D15" s="930">
        <v>0</v>
      </c>
      <c r="E15" s="932" t="s">
        <v>765</v>
      </c>
      <c r="F15" s="933"/>
      <c r="G15" s="929"/>
    </row>
    <row r="16" spans="1:9" s="924" customFormat="1" ht="25.9" customHeight="1">
      <c r="A16" s="931">
        <v>6359743</v>
      </c>
      <c r="B16" s="932">
        <v>52.64</v>
      </c>
      <c r="C16" s="376" t="s">
        <v>96</v>
      </c>
      <c r="D16" s="930">
        <v>3296955</v>
      </c>
      <c r="E16" s="932">
        <v>37.36</v>
      </c>
      <c r="F16" s="933"/>
      <c r="G16" s="929"/>
    </row>
    <row r="17" spans="1:7" s="924" customFormat="1" ht="25.9" customHeight="1">
      <c r="A17" s="931">
        <v>0</v>
      </c>
      <c r="B17" s="932" t="s">
        <v>765</v>
      </c>
      <c r="C17" s="376" t="s">
        <v>444</v>
      </c>
      <c r="D17" s="930">
        <v>0</v>
      </c>
      <c r="E17" s="932" t="s">
        <v>765</v>
      </c>
      <c r="F17" s="933"/>
      <c r="G17" s="929"/>
    </row>
    <row r="18" spans="1:7" s="924" customFormat="1" ht="25.9" customHeight="1">
      <c r="A18" s="931">
        <v>0</v>
      </c>
      <c r="B18" s="932" t="s">
        <v>765</v>
      </c>
      <c r="C18" s="376" t="s">
        <v>97</v>
      </c>
      <c r="D18" s="930">
        <v>0</v>
      </c>
      <c r="E18" s="932" t="s">
        <v>765</v>
      </c>
      <c r="F18" s="933"/>
      <c r="G18" s="929"/>
    </row>
    <row r="19" spans="1:7" s="488" customFormat="1" ht="25.9" customHeight="1">
      <c r="A19" s="638">
        <v>5720750</v>
      </c>
      <c r="B19" s="639">
        <v>47.36</v>
      </c>
      <c r="C19" s="640" t="s">
        <v>98</v>
      </c>
      <c r="D19" s="645">
        <f>D7-D13</f>
        <v>5528390</v>
      </c>
      <c r="E19" s="639">
        <v>62.64</v>
      </c>
      <c r="F19" s="459"/>
      <c r="G19" s="929"/>
    </row>
    <row r="20" spans="1:7" s="488" customFormat="1" ht="25.9" customHeight="1">
      <c r="A20" s="638">
        <v>620412</v>
      </c>
      <c r="B20" s="639">
        <v>100</v>
      </c>
      <c r="C20" s="640" t="s">
        <v>99</v>
      </c>
      <c r="D20" s="645">
        <v>285440</v>
      </c>
      <c r="E20" s="639">
        <v>100</v>
      </c>
      <c r="F20" s="459"/>
      <c r="G20" s="929"/>
    </row>
    <row r="21" spans="1:7" s="924" customFormat="1" ht="25.9" customHeight="1">
      <c r="A21" s="931">
        <v>193337</v>
      </c>
      <c r="B21" s="932">
        <v>31.16</v>
      </c>
      <c r="C21" s="376" t="s">
        <v>551</v>
      </c>
      <c r="D21" s="930">
        <v>33423</v>
      </c>
      <c r="E21" s="932">
        <v>11.71</v>
      </c>
      <c r="F21" s="933"/>
      <c r="G21" s="929"/>
    </row>
    <row r="22" spans="1:7" s="924" customFormat="1" ht="25.9" customHeight="1">
      <c r="A22" s="931">
        <v>427075</v>
      </c>
      <c r="B22" s="932">
        <v>68.84</v>
      </c>
      <c r="C22" s="376" t="s">
        <v>549</v>
      </c>
      <c r="D22" s="930">
        <v>252017</v>
      </c>
      <c r="E22" s="932">
        <v>88.29</v>
      </c>
      <c r="F22" s="933"/>
      <c r="G22" s="929"/>
    </row>
    <row r="23" spans="1:7" s="924" customFormat="1" ht="33">
      <c r="A23" s="931">
        <v>0</v>
      </c>
      <c r="B23" s="932" t="s">
        <v>765</v>
      </c>
      <c r="C23" s="637" t="s">
        <v>521</v>
      </c>
      <c r="D23" s="930">
        <v>0</v>
      </c>
      <c r="E23" s="932" t="s">
        <v>765</v>
      </c>
      <c r="F23" s="933"/>
      <c r="G23" s="929"/>
    </row>
    <row r="24" spans="1:7" s="924" customFormat="1" ht="25.9" customHeight="1">
      <c r="A24" s="931">
        <v>0</v>
      </c>
      <c r="B24" s="932" t="s">
        <v>765</v>
      </c>
      <c r="C24" s="637" t="s">
        <v>548</v>
      </c>
      <c r="D24" s="930">
        <v>0</v>
      </c>
      <c r="E24" s="932" t="s">
        <v>765</v>
      </c>
      <c r="F24" s="933"/>
      <c r="G24" s="929"/>
    </row>
    <row r="25" spans="1:7" s="488" customFormat="1" ht="25.9" customHeight="1">
      <c r="A25" s="638">
        <v>0</v>
      </c>
      <c r="B25" s="639" t="s">
        <v>765</v>
      </c>
      <c r="C25" s="640" t="s">
        <v>100</v>
      </c>
      <c r="D25" s="645">
        <v>0</v>
      </c>
      <c r="E25" s="639" t="s">
        <v>765</v>
      </c>
      <c r="F25" s="459"/>
      <c r="G25" s="929"/>
    </row>
    <row r="26" spans="1:7" s="924" customFormat="1" ht="25.9" customHeight="1">
      <c r="A26" s="931">
        <v>0</v>
      </c>
      <c r="B26" s="932" t="s">
        <v>765</v>
      </c>
      <c r="C26" s="376" t="s">
        <v>552</v>
      </c>
      <c r="D26" s="930">
        <v>0</v>
      </c>
      <c r="E26" s="932" t="s">
        <v>765</v>
      </c>
      <c r="F26" s="933"/>
      <c r="G26" s="929"/>
    </row>
    <row r="27" spans="1:7" s="924" customFormat="1" ht="25.9" customHeight="1">
      <c r="A27" s="931">
        <v>0</v>
      </c>
      <c r="B27" s="932" t="s">
        <v>765</v>
      </c>
      <c r="C27" s="376" t="s">
        <v>553</v>
      </c>
      <c r="D27" s="930">
        <v>0</v>
      </c>
      <c r="E27" s="932" t="s">
        <v>765</v>
      </c>
      <c r="F27" s="933"/>
      <c r="G27" s="929"/>
    </row>
    <row r="28" spans="1:7" s="924" customFormat="1" ht="25.9" customHeight="1">
      <c r="A28" s="931">
        <v>0</v>
      </c>
      <c r="B28" s="932" t="s">
        <v>765</v>
      </c>
      <c r="C28" s="376" t="s">
        <v>554</v>
      </c>
      <c r="D28" s="930">
        <v>0</v>
      </c>
      <c r="E28" s="932" t="s">
        <v>765</v>
      </c>
      <c r="F28" s="933"/>
      <c r="G28" s="929"/>
    </row>
    <row r="29" spans="1:7" s="924" customFormat="1" ht="41.45" customHeight="1">
      <c r="A29" s="931">
        <v>0</v>
      </c>
      <c r="B29" s="932" t="s">
        <v>765</v>
      </c>
      <c r="C29" s="376" t="s">
        <v>555</v>
      </c>
      <c r="D29" s="930">
        <v>0</v>
      </c>
      <c r="E29" s="932" t="s">
        <v>765</v>
      </c>
      <c r="F29" s="933"/>
      <c r="G29" s="929"/>
    </row>
    <row r="30" spans="1:7" s="488" customFormat="1" ht="25.9" customHeight="1" thickBot="1">
      <c r="A30" s="641">
        <v>620412</v>
      </c>
      <c r="B30" s="642">
        <v>100</v>
      </c>
      <c r="C30" s="643" t="s">
        <v>101</v>
      </c>
      <c r="D30" s="646">
        <v>285440</v>
      </c>
      <c r="E30" s="642">
        <v>100</v>
      </c>
      <c r="F30" s="644"/>
      <c r="G30" s="929"/>
    </row>
    <row r="31" spans="1:7" ht="24" customHeight="1">
      <c r="A31" s="968"/>
      <c r="B31" s="969"/>
      <c r="C31" s="969"/>
      <c r="D31" s="969"/>
      <c r="E31" s="969"/>
      <c r="F31" s="969"/>
    </row>
    <row r="32" spans="1:7">
      <c r="C32" s="6"/>
    </row>
    <row r="33" spans="3:3" s="898" customFormat="1">
      <c r="C33" s="220"/>
    </row>
    <row r="34" spans="3:3">
      <c r="C34" s="6"/>
    </row>
    <row r="35" spans="3:3">
      <c r="C35" s="6"/>
    </row>
    <row r="36" spans="3:3">
      <c r="C36" s="6"/>
    </row>
    <row r="37" spans="3:3">
      <c r="C37" s="6"/>
    </row>
    <row r="38" spans="3:3">
      <c r="C38" s="6"/>
    </row>
    <row r="39" spans="3:3">
      <c r="C39" s="6"/>
    </row>
    <row r="40" spans="3:3">
      <c r="C40" s="6"/>
    </row>
    <row r="41" spans="3:3">
      <c r="C41" s="6"/>
    </row>
    <row r="42" spans="3:3">
      <c r="C42" s="6"/>
    </row>
    <row r="43" spans="3:3">
      <c r="C43" s="6"/>
    </row>
    <row r="44" spans="3:3">
      <c r="C44" s="6"/>
    </row>
    <row r="45" spans="3:3">
      <c r="C45" s="6"/>
    </row>
    <row r="46" spans="3:3">
      <c r="C46" s="6"/>
    </row>
    <row r="47" spans="3:3">
      <c r="C47" s="6"/>
    </row>
    <row r="48" spans="3:3">
      <c r="C48" s="6"/>
    </row>
    <row r="49" spans="3:3">
      <c r="C49" s="6"/>
    </row>
    <row r="50" spans="3:3">
      <c r="C50" s="6"/>
    </row>
    <row r="51" spans="3:3">
      <c r="C51" s="6"/>
    </row>
    <row r="52" spans="3:3">
      <c r="C52" s="6"/>
    </row>
    <row r="53" spans="3:3">
      <c r="C53" s="6"/>
    </row>
    <row r="54" spans="3:3">
      <c r="C54" s="6"/>
    </row>
    <row r="55" spans="3:3">
      <c r="C55" s="6"/>
    </row>
    <row r="56" spans="3:3">
      <c r="C56" s="6"/>
    </row>
    <row r="57" spans="3:3">
      <c r="C57" s="6"/>
    </row>
    <row r="58" spans="3:3">
      <c r="C58" s="6"/>
    </row>
    <row r="59" spans="3:3">
      <c r="C59" s="6"/>
    </row>
    <row r="60" spans="3:3">
      <c r="C60" s="6"/>
    </row>
    <row r="61" spans="3:3">
      <c r="C61" s="6"/>
    </row>
    <row r="62" spans="3:3">
      <c r="C62" s="6"/>
    </row>
    <row r="63" spans="3:3">
      <c r="C63" s="6"/>
    </row>
    <row r="64" spans="3:3">
      <c r="C64" s="6"/>
    </row>
    <row r="65" spans="3:3">
      <c r="C65" s="6"/>
    </row>
    <row r="66" spans="3:3">
      <c r="C66" s="6"/>
    </row>
    <row r="67" spans="3:3">
      <c r="C67" s="6"/>
    </row>
    <row r="68" spans="3:3">
      <c r="C68" s="6"/>
    </row>
    <row r="69" spans="3:3">
      <c r="C69" s="6"/>
    </row>
    <row r="70" spans="3:3">
      <c r="C70" s="6"/>
    </row>
    <row r="71" spans="3:3">
      <c r="C71" s="6"/>
    </row>
    <row r="72" spans="3:3">
      <c r="C72" s="6"/>
    </row>
    <row r="73" spans="3:3">
      <c r="C73" s="6"/>
    </row>
    <row r="74" spans="3:3">
      <c r="C74" s="6"/>
    </row>
    <row r="75" spans="3:3">
      <c r="C75" s="6"/>
    </row>
    <row r="76" spans="3:3">
      <c r="C76" s="6"/>
    </row>
    <row r="77" spans="3:3">
      <c r="C77" s="6"/>
    </row>
    <row r="78" spans="3:3">
      <c r="C78" s="6"/>
    </row>
    <row r="79" spans="3:3">
      <c r="C79" s="6"/>
    </row>
    <row r="80" spans="3:3">
      <c r="C80" s="6"/>
    </row>
    <row r="81" spans="3:3">
      <c r="C81" s="6"/>
    </row>
    <row r="82" spans="3:3">
      <c r="C82" s="6"/>
    </row>
    <row r="83" spans="3:3">
      <c r="C83" s="6"/>
    </row>
    <row r="84" spans="3:3">
      <c r="C84" s="6"/>
    </row>
    <row r="85" spans="3:3">
      <c r="C85" s="6"/>
    </row>
    <row r="86" spans="3:3">
      <c r="C86" s="6"/>
    </row>
    <row r="87" spans="3:3">
      <c r="C87" s="6"/>
    </row>
    <row r="88" spans="3:3">
      <c r="C88" s="6"/>
    </row>
    <row r="89" spans="3:3">
      <c r="C89" s="6"/>
    </row>
    <row r="90" spans="3:3">
      <c r="C90" s="6"/>
    </row>
    <row r="91" spans="3:3">
      <c r="C91" s="6"/>
    </row>
    <row r="92" spans="3:3">
      <c r="C92" s="6"/>
    </row>
    <row r="93" spans="3:3">
      <c r="C93" s="6"/>
    </row>
    <row r="94" spans="3:3">
      <c r="C94" s="6"/>
    </row>
    <row r="95" spans="3:3">
      <c r="C95" s="6"/>
    </row>
    <row r="96" spans="3:3">
      <c r="C96" s="6"/>
    </row>
    <row r="97" spans="3:3">
      <c r="C97" s="6"/>
    </row>
    <row r="98" spans="3:3">
      <c r="C98" s="6"/>
    </row>
    <row r="99" spans="3:3">
      <c r="C99" s="6"/>
    </row>
    <row r="100" spans="3:3">
      <c r="C100" s="6"/>
    </row>
    <row r="101" spans="3:3">
      <c r="C101" s="6"/>
    </row>
    <row r="102" spans="3:3">
      <c r="C102" s="6"/>
    </row>
    <row r="103" spans="3:3">
      <c r="C103" s="6"/>
    </row>
    <row r="104" spans="3:3">
      <c r="C104" s="6"/>
    </row>
    <row r="105" spans="3:3">
      <c r="C105" s="6"/>
    </row>
    <row r="106" spans="3:3">
      <c r="C106" s="6"/>
    </row>
    <row r="107" spans="3:3">
      <c r="C107" s="6"/>
    </row>
    <row r="108" spans="3:3">
      <c r="C108" s="6"/>
    </row>
    <row r="109" spans="3:3">
      <c r="C109" s="6"/>
    </row>
    <row r="110" spans="3:3">
      <c r="C110" s="6"/>
    </row>
    <row r="111" spans="3:3">
      <c r="C111" s="6"/>
    </row>
    <row r="112" spans="3:3">
      <c r="C112" s="6"/>
    </row>
    <row r="113" spans="3:3">
      <c r="C113" s="6"/>
    </row>
    <row r="114" spans="3:3">
      <c r="C114" s="6"/>
    </row>
    <row r="115" spans="3:3">
      <c r="C115" s="6"/>
    </row>
    <row r="116" spans="3:3">
      <c r="C116" s="6"/>
    </row>
    <row r="117" spans="3:3">
      <c r="C117" s="6"/>
    </row>
    <row r="118" spans="3:3">
      <c r="C118" s="6"/>
    </row>
    <row r="119" spans="3:3">
      <c r="C119" s="6"/>
    </row>
    <row r="120" spans="3:3">
      <c r="C120" s="6"/>
    </row>
    <row r="121" spans="3:3">
      <c r="C121" s="6"/>
    </row>
    <row r="122" spans="3:3">
      <c r="C122" s="6"/>
    </row>
    <row r="123" spans="3:3">
      <c r="C123" s="6"/>
    </row>
    <row r="124" spans="3:3">
      <c r="C124" s="6"/>
    </row>
    <row r="125" spans="3:3">
      <c r="C125" s="6"/>
    </row>
    <row r="126" spans="3:3">
      <c r="C126" s="6"/>
    </row>
    <row r="127" spans="3:3">
      <c r="C127" s="6"/>
    </row>
    <row r="128" spans="3:3">
      <c r="C128" s="6"/>
    </row>
    <row r="129" spans="3:3">
      <c r="C129" s="6"/>
    </row>
    <row r="130" spans="3:3">
      <c r="C130" s="6"/>
    </row>
    <row r="131" spans="3:3">
      <c r="C131" s="6"/>
    </row>
    <row r="132" spans="3:3">
      <c r="C132" s="6"/>
    </row>
    <row r="133" spans="3:3">
      <c r="C133" s="6"/>
    </row>
    <row r="134" spans="3:3">
      <c r="C134" s="6"/>
    </row>
    <row r="135" spans="3:3">
      <c r="C135" s="6"/>
    </row>
    <row r="136" spans="3:3">
      <c r="C136" s="6"/>
    </row>
    <row r="137" spans="3:3">
      <c r="C137" s="6"/>
    </row>
    <row r="138" spans="3:3">
      <c r="C138" s="6"/>
    </row>
    <row r="139" spans="3:3">
      <c r="C139" s="6"/>
    </row>
    <row r="140" spans="3:3">
      <c r="C140" s="6"/>
    </row>
    <row r="141" spans="3:3">
      <c r="C141" s="6"/>
    </row>
    <row r="142" spans="3:3">
      <c r="C142" s="6"/>
    </row>
  </sheetData>
  <mergeCells count="7">
    <mergeCell ref="F5:F6"/>
    <mergeCell ref="A2:F2"/>
    <mergeCell ref="A3:F3"/>
    <mergeCell ref="A31:F31"/>
    <mergeCell ref="A5:B5"/>
    <mergeCell ref="C5:C6"/>
    <mergeCell ref="D5:E5"/>
  </mergeCells>
  <phoneticPr fontId="14" type="noConversion"/>
  <printOptions horizontalCentered="1"/>
  <pageMargins left="0.59055118110236227" right="0.59055118110236227" top="0.70866141732283472" bottom="0.70866141732283472" header="0.59055118110236227" footer="0.31496062992125984"/>
  <pageSetup paperSize="9" scale="95" firstPageNumber="23" orientation="portrait" blackAndWhite="1" useFirstPageNumber="1" r:id="rId1"/>
  <headerFooter alignWithMargins="0">
    <oddFooter>&amp;C&amp;"標楷體,標準"&amp;P</oddFooter>
  </headerFooter>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T54"/>
  <sheetViews>
    <sheetView view="pageBreakPreview" zoomScale="85" zoomScaleNormal="60" zoomScaleSheetLayoutView="85" workbookViewId="0">
      <pane xSplit="1" topLeftCell="B1" activePane="topRight" state="frozenSplit"/>
      <selection activeCell="C28" sqref="C28"/>
      <selection pane="topRight" activeCell="C28" sqref="C28"/>
    </sheetView>
  </sheetViews>
  <sheetFormatPr defaultColWidth="9" defaultRowHeight="16.5"/>
  <cols>
    <col min="1" max="1" width="41.625" style="32" customWidth="1"/>
    <col min="2" max="2" width="6.625" style="32" customWidth="1"/>
    <col min="3" max="3" width="9.375" style="32" customWidth="1"/>
    <col min="4" max="4" width="11.25" style="32" customWidth="1"/>
    <col min="5" max="5" width="15.375" style="32" customWidth="1"/>
    <col min="6" max="6" width="9.5" style="32" customWidth="1"/>
    <col min="7" max="7" width="14.625" style="32" customWidth="1"/>
    <col min="8" max="8" width="17.125" style="32" customWidth="1"/>
    <col min="9" max="9" width="9.5" style="32" customWidth="1"/>
    <col min="10" max="10" width="15.125" style="32" customWidth="1"/>
    <col min="11" max="11" width="17.125" style="32" customWidth="1"/>
    <col min="12" max="12" width="11" style="32" bestFit="1" customWidth="1"/>
    <col min="13" max="16384" width="9" style="32"/>
  </cols>
  <sheetData>
    <row r="1" spans="1:20" s="893" customFormat="1" ht="21.6" customHeight="1">
      <c r="A1" s="153"/>
      <c r="B1" s="41"/>
      <c r="C1" s="41"/>
      <c r="D1" s="41"/>
      <c r="E1" s="280" t="s">
        <v>338</v>
      </c>
      <c r="F1" s="279" t="s">
        <v>334</v>
      </c>
      <c r="G1" s="41"/>
      <c r="H1" s="41"/>
      <c r="I1" s="41"/>
      <c r="J1" s="41"/>
      <c r="K1" s="41"/>
    </row>
    <row r="2" spans="1:20" s="893" customFormat="1" ht="21.6" customHeight="1">
      <c r="A2" s="115" t="s">
        <v>331</v>
      </c>
      <c r="B2" s="41"/>
      <c r="C2" s="41"/>
      <c r="D2" s="41"/>
      <c r="E2" s="271" t="s">
        <v>73</v>
      </c>
      <c r="F2" s="270" t="s">
        <v>330</v>
      </c>
      <c r="G2" s="154"/>
      <c r="H2" s="41"/>
      <c r="I2" s="42"/>
      <c r="J2" s="42"/>
      <c r="K2" s="42"/>
    </row>
    <row r="3" spans="1:20" s="893" customFormat="1" ht="18.600000000000001" customHeight="1" thickBot="1">
      <c r="B3" s="953"/>
      <c r="C3" s="953"/>
      <c r="E3" s="168" t="s">
        <v>337</v>
      </c>
      <c r="F3" s="240" t="s">
        <v>651</v>
      </c>
      <c r="G3" s="953"/>
      <c r="H3" s="953"/>
      <c r="I3" s="953"/>
      <c r="K3" s="24" t="s">
        <v>64</v>
      </c>
    </row>
    <row r="4" spans="1:20" s="25" customFormat="1" ht="24.95" customHeight="1">
      <c r="A4" s="995" t="s">
        <v>133</v>
      </c>
      <c r="B4" s="997" t="s">
        <v>134</v>
      </c>
      <c r="C4" s="1168" t="s">
        <v>67</v>
      </c>
      <c r="D4" s="1169"/>
      <c r="E4" s="1170"/>
      <c r="F4" s="1168" t="s">
        <v>68</v>
      </c>
      <c r="G4" s="1169"/>
      <c r="H4" s="1170"/>
      <c r="I4" s="1168" t="s">
        <v>65</v>
      </c>
      <c r="J4" s="1169"/>
      <c r="K4" s="1171"/>
    </row>
    <row r="5" spans="1:20" s="25" customFormat="1" ht="45.6" customHeight="1">
      <c r="A5" s="996"/>
      <c r="B5" s="998"/>
      <c r="C5" s="26" t="s">
        <v>135</v>
      </c>
      <c r="D5" s="26" t="s">
        <v>150</v>
      </c>
      <c r="E5" s="26" t="s">
        <v>69</v>
      </c>
      <c r="F5" s="26" t="s">
        <v>135</v>
      </c>
      <c r="G5" s="26" t="s">
        <v>151</v>
      </c>
      <c r="H5" s="26" t="s">
        <v>69</v>
      </c>
      <c r="I5" s="26" t="s">
        <v>135</v>
      </c>
      <c r="J5" s="162" t="s">
        <v>116</v>
      </c>
      <c r="K5" s="27" t="s">
        <v>69</v>
      </c>
    </row>
    <row r="6" spans="1:20" s="25" customFormat="1">
      <c r="A6" s="85" t="s">
        <v>73</v>
      </c>
      <c r="B6" s="155"/>
      <c r="C6" s="501"/>
      <c r="D6" s="501"/>
      <c r="E6" s="787">
        <f>3341014-3648</f>
        <v>3337366</v>
      </c>
      <c r="F6" s="787"/>
      <c r="G6" s="787"/>
      <c r="H6" s="787">
        <v>3201837</v>
      </c>
      <c r="I6" s="423"/>
      <c r="J6" s="423"/>
      <c r="K6" s="788">
        <v>3172179</v>
      </c>
      <c r="L6" s="307"/>
      <c r="M6" s="114"/>
      <c r="N6" s="114"/>
      <c r="O6" s="114"/>
      <c r="P6" s="114"/>
      <c r="Q6" s="114"/>
      <c r="R6" s="114"/>
      <c r="S6" s="114"/>
      <c r="T6" s="114"/>
    </row>
    <row r="7" spans="1:20" s="31" customFormat="1">
      <c r="A7" s="21" t="s">
        <v>74</v>
      </c>
      <c r="B7" s="8"/>
      <c r="C7" s="34"/>
      <c r="D7" s="34"/>
      <c r="E7" s="787">
        <f>3341014-3648</f>
        <v>3337366</v>
      </c>
      <c r="F7" s="787"/>
      <c r="G7" s="787"/>
      <c r="H7" s="787">
        <v>3201837</v>
      </c>
      <c r="I7" s="423"/>
      <c r="J7" s="423"/>
      <c r="K7" s="788">
        <v>3172179</v>
      </c>
      <c r="L7" s="307"/>
    </row>
    <row r="8" spans="1:20" s="31" customFormat="1">
      <c r="A8" s="78" t="s">
        <v>153</v>
      </c>
      <c r="B8" s="8"/>
      <c r="C8" s="34"/>
      <c r="D8" s="34"/>
      <c r="E8" s="787">
        <v>1966426</v>
      </c>
      <c r="F8" s="787"/>
      <c r="G8" s="787"/>
      <c r="H8" s="787">
        <v>1932404</v>
      </c>
      <c r="I8" s="423"/>
      <c r="J8" s="423"/>
      <c r="K8" s="788">
        <v>1947246</v>
      </c>
      <c r="L8" s="307"/>
    </row>
    <row r="9" spans="1:20">
      <c r="A9" s="80" t="s">
        <v>154</v>
      </c>
      <c r="B9" s="8"/>
      <c r="C9" s="34"/>
      <c r="D9" s="34"/>
      <c r="E9" s="787">
        <v>486599</v>
      </c>
      <c r="F9" s="787"/>
      <c r="G9" s="787"/>
      <c r="H9" s="787">
        <v>478184</v>
      </c>
      <c r="I9" s="423"/>
      <c r="J9" s="423"/>
      <c r="K9" s="788">
        <v>470723</v>
      </c>
      <c r="L9" s="307"/>
    </row>
    <row r="10" spans="1:20" s="31" customFormat="1">
      <c r="A10" s="80" t="s">
        <v>155</v>
      </c>
      <c r="B10" s="9"/>
      <c r="C10" s="98"/>
      <c r="D10" s="98"/>
      <c r="E10" s="787">
        <v>93748</v>
      </c>
      <c r="F10" s="787"/>
      <c r="G10" s="787"/>
      <c r="H10" s="787">
        <v>88132</v>
      </c>
      <c r="I10" s="423"/>
      <c r="J10" s="423"/>
      <c r="K10" s="788">
        <v>117397</v>
      </c>
      <c r="L10" s="307"/>
    </row>
    <row r="11" spans="1:20" s="31" customFormat="1">
      <c r="A11" s="80" t="s">
        <v>156</v>
      </c>
      <c r="B11" s="9"/>
      <c r="C11" s="98"/>
      <c r="D11" s="98"/>
      <c r="E11" s="787">
        <v>9114</v>
      </c>
      <c r="F11" s="787"/>
      <c r="G11" s="787"/>
      <c r="H11" s="787">
        <v>7925</v>
      </c>
      <c r="I11" s="423"/>
      <c r="J11" s="423"/>
      <c r="K11" s="788">
        <v>8054</v>
      </c>
      <c r="L11" s="307"/>
    </row>
    <row r="12" spans="1:20">
      <c r="A12" s="80" t="s">
        <v>157</v>
      </c>
      <c r="B12" s="8"/>
      <c r="C12" s="34"/>
      <c r="D12" s="34"/>
      <c r="E12" s="787">
        <v>1228942</v>
      </c>
      <c r="F12" s="787"/>
      <c r="G12" s="787"/>
      <c r="H12" s="787">
        <v>1215089</v>
      </c>
      <c r="I12" s="423"/>
      <c r="J12" s="423"/>
      <c r="K12" s="788">
        <v>1204891</v>
      </c>
      <c r="L12" s="307"/>
    </row>
    <row r="13" spans="1:20">
      <c r="A13" s="80" t="s">
        <v>158</v>
      </c>
      <c r="B13" s="8"/>
      <c r="C13" s="34"/>
      <c r="D13" s="34"/>
      <c r="E13" s="787">
        <v>52674</v>
      </c>
      <c r="F13" s="787"/>
      <c r="G13" s="787"/>
      <c r="H13" s="787">
        <v>50934</v>
      </c>
      <c r="I13" s="423"/>
      <c r="J13" s="423"/>
      <c r="K13" s="788">
        <v>53308</v>
      </c>
      <c r="L13" s="307"/>
    </row>
    <row r="14" spans="1:20">
      <c r="A14" s="80" t="s">
        <v>161</v>
      </c>
      <c r="B14" s="8"/>
      <c r="C14" s="34"/>
      <c r="D14" s="34"/>
      <c r="E14" s="787">
        <v>95325</v>
      </c>
      <c r="F14" s="787"/>
      <c r="G14" s="787"/>
      <c r="H14" s="787">
        <v>92116</v>
      </c>
      <c r="I14" s="423"/>
      <c r="J14" s="423"/>
      <c r="K14" s="788">
        <v>92874</v>
      </c>
      <c r="L14" s="307"/>
    </row>
    <row r="15" spans="1:20">
      <c r="A15" s="80" t="s">
        <v>162</v>
      </c>
      <c r="B15" s="8"/>
      <c r="C15" s="34"/>
      <c r="D15" s="34"/>
      <c r="E15" s="787">
        <v>24</v>
      </c>
      <c r="F15" s="423"/>
      <c r="G15" s="423"/>
      <c r="H15" s="787">
        <v>24</v>
      </c>
      <c r="I15" s="423"/>
      <c r="J15" s="423"/>
      <c r="K15" s="788">
        <v>0</v>
      </c>
      <c r="L15" s="307"/>
    </row>
    <row r="16" spans="1:20" s="31" customFormat="1">
      <c r="A16" s="78" t="s">
        <v>163</v>
      </c>
      <c r="B16" s="9"/>
      <c r="C16" s="98"/>
      <c r="D16" s="98"/>
      <c r="E16" s="423">
        <f>946590-3648</f>
        <v>942942</v>
      </c>
      <c r="F16" s="787"/>
      <c r="G16" s="787"/>
      <c r="H16" s="423">
        <v>852146</v>
      </c>
      <c r="I16" s="423"/>
      <c r="J16" s="423"/>
      <c r="K16" s="789">
        <v>822467</v>
      </c>
      <c r="L16" s="307"/>
    </row>
    <row r="17" spans="1:12">
      <c r="A17" s="80" t="s">
        <v>164</v>
      </c>
      <c r="B17" s="8"/>
      <c r="C17" s="34"/>
      <c r="D17" s="34"/>
      <c r="E17" s="787">
        <v>6219</v>
      </c>
      <c r="F17" s="787"/>
      <c r="G17" s="787"/>
      <c r="H17" s="787">
        <v>6164</v>
      </c>
      <c r="I17" s="423"/>
      <c r="J17" s="423"/>
      <c r="K17" s="788">
        <v>4885</v>
      </c>
      <c r="L17" s="307"/>
    </row>
    <row r="18" spans="1:12">
      <c r="A18" s="80" t="s">
        <v>165</v>
      </c>
      <c r="B18" s="8"/>
      <c r="C18" s="34"/>
      <c r="D18" s="34"/>
      <c r="E18" s="787">
        <v>5036</v>
      </c>
      <c r="F18" s="787"/>
      <c r="G18" s="787"/>
      <c r="H18" s="787">
        <v>4645</v>
      </c>
      <c r="I18" s="423"/>
      <c r="J18" s="423"/>
      <c r="K18" s="788">
        <v>5076</v>
      </c>
      <c r="L18" s="307"/>
    </row>
    <row r="19" spans="1:12">
      <c r="A19" s="80" t="s">
        <v>166</v>
      </c>
      <c r="B19" s="8"/>
      <c r="C19" s="34"/>
      <c r="D19" s="34"/>
      <c r="E19" s="787">
        <f>62663-3648</f>
        <v>59015</v>
      </c>
      <c r="F19" s="787"/>
      <c r="G19" s="787"/>
      <c r="H19" s="787">
        <v>51562</v>
      </c>
      <c r="I19" s="423"/>
      <c r="J19" s="423"/>
      <c r="K19" s="788">
        <v>43556</v>
      </c>
      <c r="L19" s="307"/>
    </row>
    <row r="20" spans="1:12">
      <c r="A20" s="80" t="s">
        <v>169</v>
      </c>
      <c r="B20" s="8"/>
      <c r="C20" s="34"/>
      <c r="D20" s="34"/>
      <c r="E20" s="787">
        <v>12042</v>
      </c>
      <c r="F20" s="787"/>
      <c r="G20" s="787"/>
      <c r="H20" s="787">
        <v>11274</v>
      </c>
      <c r="I20" s="423"/>
      <c r="J20" s="423"/>
      <c r="K20" s="788">
        <v>11017</v>
      </c>
      <c r="L20" s="307"/>
    </row>
    <row r="21" spans="1:12">
      <c r="A21" s="80" t="s">
        <v>170</v>
      </c>
      <c r="B21" s="8"/>
      <c r="C21" s="34"/>
      <c r="D21" s="34"/>
      <c r="E21" s="787">
        <v>64290</v>
      </c>
      <c r="F21" s="787"/>
      <c r="G21" s="787"/>
      <c r="H21" s="787">
        <v>54362</v>
      </c>
      <c r="I21" s="423"/>
      <c r="J21" s="423"/>
      <c r="K21" s="788">
        <v>27020</v>
      </c>
      <c r="L21" s="307"/>
    </row>
    <row r="22" spans="1:12">
      <c r="A22" s="80" t="s">
        <v>174</v>
      </c>
      <c r="B22" s="8"/>
      <c r="C22" s="34"/>
      <c r="D22" s="34"/>
      <c r="E22" s="787">
        <v>1277</v>
      </c>
      <c r="F22" s="787"/>
      <c r="G22" s="787"/>
      <c r="H22" s="787">
        <v>1231</v>
      </c>
      <c r="I22" s="423"/>
      <c r="J22" s="423"/>
      <c r="K22" s="788">
        <v>1178</v>
      </c>
      <c r="L22" s="307"/>
    </row>
    <row r="23" spans="1:12" s="45" customFormat="1">
      <c r="A23" s="82" t="s">
        <v>177</v>
      </c>
      <c r="B23" s="16"/>
      <c r="C23" s="43"/>
      <c r="D23" s="43"/>
      <c r="E23" s="787">
        <v>271006</v>
      </c>
      <c r="F23" s="790"/>
      <c r="G23" s="790"/>
      <c r="H23" s="787">
        <v>243836</v>
      </c>
      <c r="I23" s="773"/>
      <c r="J23" s="773"/>
      <c r="K23" s="788">
        <v>280509</v>
      </c>
      <c r="L23" s="307"/>
    </row>
    <row r="24" spans="1:12">
      <c r="A24" s="80" t="s">
        <v>178</v>
      </c>
      <c r="B24" s="8"/>
      <c r="C24" s="34"/>
      <c r="D24" s="34"/>
      <c r="E24" s="787">
        <v>524057</v>
      </c>
      <c r="F24" s="787"/>
      <c r="G24" s="787"/>
      <c r="H24" s="787">
        <v>479072</v>
      </c>
      <c r="I24" s="423"/>
      <c r="J24" s="423"/>
      <c r="K24" s="788">
        <v>449225</v>
      </c>
      <c r="L24" s="307"/>
    </row>
    <row r="25" spans="1:12">
      <c r="A25" s="78" t="s">
        <v>180</v>
      </c>
      <c r="B25" s="8"/>
      <c r="C25" s="34"/>
      <c r="D25" s="34"/>
      <c r="E25" s="423">
        <v>292549</v>
      </c>
      <c r="F25" s="787"/>
      <c r="G25" s="787"/>
      <c r="H25" s="423">
        <v>281605</v>
      </c>
      <c r="I25" s="423"/>
      <c r="J25" s="423"/>
      <c r="K25" s="789">
        <v>284733</v>
      </c>
      <c r="L25" s="307"/>
    </row>
    <row r="26" spans="1:12">
      <c r="A26" s="80" t="s">
        <v>181</v>
      </c>
      <c r="B26" s="8"/>
      <c r="C26" s="34"/>
      <c r="D26" s="34"/>
      <c r="E26" s="787">
        <v>1048</v>
      </c>
      <c r="F26" s="787"/>
      <c r="G26" s="787"/>
      <c r="H26" s="787">
        <v>1053</v>
      </c>
      <c r="I26" s="423"/>
      <c r="J26" s="423"/>
      <c r="K26" s="788">
        <v>982</v>
      </c>
      <c r="L26" s="307"/>
    </row>
    <row r="27" spans="1:12">
      <c r="A27" s="80" t="s">
        <v>182</v>
      </c>
      <c r="B27" s="8"/>
      <c r="C27" s="34"/>
      <c r="D27" s="34"/>
      <c r="E27" s="787">
        <v>287617</v>
      </c>
      <c r="F27" s="787"/>
      <c r="G27" s="787"/>
      <c r="H27" s="787">
        <v>277960</v>
      </c>
      <c r="I27" s="423"/>
      <c r="J27" s="423"/>
      <c r="K27" s="788">
        <v>277533</v>
      </c>
      <c r="L27" s="307"/>
    </row>
    <row r="28" spans="1:12">
      <c r="A28" s="80" t="s">
        <v>183</v>
      </c>
      <c r="B28" s="8"/>
      <c r="C28" s="34"/>
      <c r="D28" s="34"/>
      <c r="E28" s="787">
        <v>3884</v>
      </c>
      <c r="F28" s="787"/>
      <c r="G28" s="787"/>
      <c r="H28" s="787">
        <v>2592</v>
      </c>
      <c r="I28" s="423"/>
      <c r="J28" s="423"/>
      <c r="K28" s="788">
        <v>6218</v>
      </c>
      <c r="L28" s="307"/>
    </row>
    <row r="29" spans="1:12">
      <c r="A29" s="78" t="s">
        <v>458</v>
      </c>
      <c r="B29" s="8"/>
      <c r="C29" s="34"/>
      <c r="D29" s="34"/>
      <c r="E29" s="423">
        <v>15215</v>
      </c>
      <c r="F29" s="423"/>
      <c r="G29" s="423"/>
      <c r="H29" s="787">
        <v>16746</v>
      </c>
      <c r="I29" s="423"/>
      <c r="J29" s="423"/>
      <c r="K29" s="788">
        <v>9631</v>
      </c>
      <c r="L29" s="307"/>
    </row>
    <row r="30" spans="1:12">
      <c r="A30" s="80" t="s">
        <v>184</v>
      </c>
      <c r="B30" s="8"/>
      <c r="C30" s="34"/>
      <c r="D30" s="34"/>
      <c r="E30" s="787">
        <v>516</v>
      </c>
      <c r="F30" s="423"/>
      <c r="G30" s="423"/>
      <c r="H30" s="787">
        <v>362</v>
      </c>
      <c r="I30" s="423"/>
      <c r="J30" s="423"/>
      <c r="K30" s="788">
        <v>601</v>
      </c>
      <c r="L30" s="307"/>
    </row>
    <row r="31" spans="1:12">
      <c r="A31" s="80" t="s">
        <v>185</v>
      </c>
      <c r="B31" s="8"/>
      <c r="C31" s="34"/>
      <c r="D31" s="34"/>
      <c r="E31" s="787">
        <v>1247</v>
      </c>
      <c r="F31" s="423"/>
      <c r="G31" s="423"/>
      <c r="H31" s="787">
        <v>1037</v>
      </c>
      <c r="I31" s="423"/>
      <c r="J31" s="423"/>
      <c r="K31" s="788">
        <v>1362</v>
      </c>
      <c r="L31" s="307"/>
    </row>
    <row r="32" spans="1:12">
      <c r="A32" s="80" t="s">
        <v>186</v>
      </c>
      <c r="B32" s="8"/>
      <c r="C32" s="34"/>
      <c r="D32" s="34"/>
      <c r="E32" s="787">
        <v>11419</v>
      </c>
      <c r="F32" s="423"/>
      <c r="G32" s="423"/>
      <c r="H32" s="787">
        <v>13687</v>
      </c>
      <c r="I32" s="423"/>
      <c r="J32" s="423"/>
      <c r="K32" s="788">
        <v>5766</v>
      </c>
      <c r="L32" s="307"/>
    </row>
    <row r="33" spans="1:18">
      <c r="A33" s="80" t="s">
        <v>203</v>
      </c>
      <c r="B33" s="8"/>
      <c r="C33" s="34"/>
      <c r="D33" s="34"/>
      <c r="E33" s="787">
        <v>867</v>
      </c>
      <c r="F33" s="423"/>
      <c r="G33" s="423"/>
      <c r="H33" s="787">
        <v>566</v>
      </c>
      <c r="I33" s="423"/>
      <c r="J33" s="423"/>
      <c r="K33" s="788">
        <v>970</v>
      </c>
      <c r="L33" s="307"/>
    </row>
    <row r="34" spans="1:18">
      <c r="A34" s="80" t="s">
        <v>187</v>
      </c>
      <c r="B34" s="8"/>
      <c r="C34" s="34"/>
      <c r="D34" s="34"/>
      <c r="E34" s="787">
        <v>1166</v>
      </c>
      <c r="F34" s="423"/>
      <c r="G34" s="423"/>
      <c r="H34" s="787">
        <v>1094</v>
      </c>
      <c r="I34" s="423"/>
      <c r="J34" s="423"/>
      <c r="K34" s="788">
        <v>931</v>
      </c>
      <c r="L34" s="307"/>
    </row>
    <row r="35" spans="1:18" s="31" customFormat="1">
      <c r="A35" s="78" t="s">
        <v>188</v>
      </c>
      <c r="B35" s="9"/>
      <c r="C35" s="98"/>
      <c r="D35" s="98"/>
      <c r="E35" s="423">
        <v>108376</v>
      </c>
      <c r="F35" s="787"/>
      <c r="G35" s="787"/>
      <c r="H35" s="423">
        <v>108054</v>
      </c>
      <c r="I35" s="423"/>
      <c r="J35" s="423"/>
      <c r="K35" s="789">
        <v>96097</v>
      </c>
      <c r="L35" s="307"/>
    </row>
    <row r="36" spans="1:18" s="31" customFormat="1">
      <c r="A36" s="80" t="s">
        <v>459</v>
      </c>
      <c r="B36" s="9"/>
      <c r="C36" s="98"/>
      <c r="D36" s="98"/>
      <c r="E36" s="423">
        <v>99404</v>
      </c>
      <c r="F36" s="787"/>
      <c r="G36" s="787"/>
      <c r="H36" s="787">
        <v>99541</v>
      </c>
      <c r="I36" s="423"/>
      <c r="J36" s="423"/>
      <c r="K36" s="788">
        <v>88765</v>
      </c>
      <c r="L36" s="307"/>
    </row>
    <row r="37" spans="1:18">
      <c r="A37" s="80" t="s">
        <v>105</v>
      </c>
      <c r="B37" s="8"/>
      <c r="C37" s="34"/>
      <c r="D37" s="34"/>
      <c r="E37" s="787">
        <v>8972</v>
      </c>
      <c r="F37" s="787"/>
      <c r="G37" s="787"/>
      <c r="H37" s="787">
        <v>8513</v>
      </c>
      <c r="I37" s="423"/>
      <c r="J37" s="423"/>
      <c r="K37" s="788">
        <v>7332</v>
      </c>
      <c r="L37" s="307"/>
    </row>
    <row r="38" spans="1:18">
      <c r="A38" s="78" t="s">
        <v>189</v>
      </c>
      <c r="B38" s="8"/>
      <c r="C38" s="34"/>
      <c r="D38" s="34"/>
      <c r="E38" s="787">
        <v>1075</v>
      </c>
      <c r="F38" s="787"/>
      <c r="G38" s="787"/>
      <c r="H38" s="787">
        <v>725</v>
      </c>
      <c r="I38" s="423"/>
      <c r="J38" s="423"/>
      <c r="K38" s="788">
        <v>1326</v>
      </c>
      <c r="L38" s="307"/>
    </row>
    <row r="39" spans="1:18" s="31" customFormat="1">
      <c r="A39" s="80" t="s">
        <v>192</v>
      </c>
      <c r="B39" s="9"/>
      <c r="C39" s="98"/>
      <c r="D39" s="98"/>
      <c r="E39" s="787">
        <v>583</v>
      </c>
      <c r="F39" s="787"/>
      <c r="G39" s="787"/>
      <c r="H39" s="787">
        <v>460</v>
      </c>
      <c r="I39" s="423"/>
      <c r="J39" s="423"/>
      <c r="K39" s="788">
        <v>560</v>
      </c>
      <c r="L39" s="307"/>
    </row>
    <row r="40" spans="1:18">
      <c r="A40" s="80" t="s">
        <v>193</v>
      </c>
      <c r="B40" s="8"/>
      <c r="C40" s="34"/>
      <c r="D40" s="34"/>
      <c r="E40" s="787">
        <v>492</v>
      </c>
      <c r="F40" s="423"/>
      <c r="G40" s="423"/>
      <c r="H40" s="787">
        <v>265</v>
      </c>
      <c r="I40" s="423"/>
      <c r="J40" s="423"/>
      <c r="K40" s="788">
        <v>767</v>
      </c>
      <c r="L40" s="307"/>
    </row>
    <row r="41" spans="1:18" s="55" customFormat="1" ht="33">
      <c r="A41" s="79" t="s">
        <v>194</v>
      </c>
      <c r="B41" s="17"/>
      <c r="C41" s="54"/>
      <c r="D41" s="54"/>
      <c r="E41" s="790">
        <v>10783</v>
      </c>
      <c r="F41" s="790"/>
      <c r="G41" s="790"/>
      <c r="H41" s="790">
        <v>10157</v>
      </c>
      <c r="I41" s="773"/>
      <c r="J41" s="773"/>
      <c r="K41" s="791">
        <v>10679</v>
      </c>
      <c r="L41" s="307"/>
    </row>
    <row r="42" spans="1:18" s="31" customFormat="1">
      <c r="A42" s="80" t="s">
        <v>195</v>
      </c>
      <c r="B42" s="9"/>
      <c r="C42" s="98"/>
      <c r="D42" s="98"/>
      <c r="E42" s="787">
        <v>3815</v>
      </c>
      <c r="F42" s="787"/>
      <c r="G42" s="787"/>
      <c r="H42" s="787">
        <v>3473</v>
      </c>
      <c r="I42" s="423"/>
      <c r="J42" s="423"/>
      <c r="K42" s="788">
        <v>3639</v>
      </c>
      <c r="L42" s="307"/>
    </row>
    <row r="43" spans="1:18" s="55" customFormat="1" ht="19.149999999999999" customHeight="1">
      <c r="A43" s="82" t="s">
        <v>198</v>
      </c>
      <c r="B43" s="17"/>
      <c r="C43" s="54"/>
      <c r="D43" s="54"/>
      <c r="E43" s="787">
        <v>6950</v>
      </c>
      <c r="F43" s="790"/>
      <c r="G43" s="790"/>
      <c r="H43" s="787">
        <v>6650</v>
      </c>
      <c r="I43" s="773"/>
      <c r="J43" s="773"/>
      <c r="K43" s="788">
        <v>7040</v>
      </c>
      <c r="L43" s="307"/>
    </row>
    <row r="44" spans="1:18" s="31" customFormat="1">
      <c r="A44" s="80" t="s">
        <v>199</v>
      </c>
      <c r="B44" s="9"/>
      <c r="C44" s="98"/>
      <c r="D44" s="98"/>
      <c r="E44" s="787">
        <v>18</v>
      </c>
      <c r="F44" s="423"/>
      <c r="G44" s="423"/>
      <c r="H44" s="787">
        <v>34</v>
      </c>
      <c r="I44" s="423"/>
      <c r="J44" s="423"/>
      <c r="K44" s="788">
        <v>0</v>
      </c>
      <c r="L44" s="307"/>
    </row>
    <row r="45" spans="1:18" s="31" customFormat="1" ht="17.25" thickBot="1">
      <c r="A45" s="29" t="s">
        <v>141</v>
      </c>
      <c r="B45" s="30"/>
      <c r="C45" s="51"/>
      <c r="D45" s="51"/>
      <c r="E45" s="792">
        <v>3341014</v>
      </c>
      <c r="F45" s="793"/>
      <c r="G45" s="793"/>
      <c r="H45" s="792">
        <v>3201837</v>
      </c>
      <c r="I45" s="793"/>
      <c r="J45" s="793"/>
      <c r="K45" s="794">
        <v>3172179</v>
      </c>
      <c r="L45" s="307"/>
    </row>
    <row r="46" spans="1:18" ht="27" customHeight="1">
      <c r="A46" s="1166"/>
      <c r="B46" s="1166"/>
      <c r="C46" s="1166"/>
      <c r="D46" s="1166"/>
      <c r="E46" s="1166"/>
      <c r="F46" s="1166"/>
      <c r="G46" s="1166"/>
      <c r="H46" s="1166"/>
      <c r="I46" s="1166"/>
      <c r="J46" s="1166"/>
      <c r="K46" s="1167"/>
      <c r="L46" s="1167"/>
      <c r="M46" s="1167"/>
      <c r="N46" s="1167"/>
      <c r="O46" s="1167"/>
      <c r="P46" s="1167"/>
      <c r="Q46" s="1003"/>
      <c r="R46" s="1003"/>
    </row>
    <row r="47" spans="1:18">
      <c r="A47" s="6"/>
      <c r="B47" s="6"/>
    </row>
    <row r="48" spans="1:18">
      <c r="A48" s="6"/>
      <c r="B48" s="6"/>
    </row>
    <row r="49" spans="1:2">
      <c r="A49" s="6"/>
      <c r="B49" s="6"/>
    </row>
    <row r="50" spans="1:2">
      <c r="A50" s="6"/>
      <c r="B50" s="6"/>
    </row>
    <row r="51" spans="1:2">
      <c r="A51" s="6"/>
      <c r="B51" s="6"/>
    </row>
    <row r="52" spans="1:2">
      <c r="A52" s="6"/>
      <c r="B52" s="6"/>
    </row>
    <row r="53" spans="1:2">
      <c r="A53" s="6"/>
      <c r="B53" s="6"/>
    </row>
    <row r="54" spans="1:2">
      <c r="A54" s="6"/>
      <c r="B54" s="6"/>
    </row>
  </sheetData>
  <mergeCells count="6">
    <mergeCell ref="A46:R46"/>
    <mergeCell ref="C4:E4"/>
    <mergeCell ref="F4:H4"/>
    <mergeCell ref="I4:K4"/>
    <mergeCell ref="A4:A5"/>
    <mergeCell ref="B4:B5"/>
  </mergeCells>
  <phoneticPr fontId="14" type="noConversion"/>
  <printOptions horizontalCentered="1"/>
  <pageMargins left="0.23622047244094491" right="0.23622047244094491" top="0.35433070866141736" bottom="0.55118110236220474" header="0.31496062992125984" footer="0.31496062992125984"/>
  <pageSetup paperSize="9" firstPageNumber="30" pageOrder="overThenDown" orientation="portrait" blackAndWhite="1" useFirstPageNumber="1" r:id="rId1"/>
  <headerFooter alignWithMargins="0">
    <oddFooter>&amp;C&amp;"標楷體,標準"&amp;P</oddFooter>
  </headerFooter>
  <colBreaks count="1" manualBreakCount="1">
    <brk id="5" max="81"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4"/>
  <dimension ref="A1:K18"/>
  <sheetViews>
    <sheetView topLeftCell="A4" workbookViewId="0">
      <selection activeCell="C28" sqref="C28"/>
    </sheetView>
  </sheetViews>
  <sheetFormatPr defaultRowHeight="16.5"/>
  <sheetData>
    <row r="1" spans="1:1">
      <c r="A1" s="3" t="s">
        <v>62</v>
      </c>
    </row>
    <row r="18" spans="1:11" ht="50.25">
      <c r="A18" s="68" t="s">
        <v>63</v>
      </c>
      <c r="B18" s="68"/>
      <c r="C18" s="68"/>
      <c r="D18" s="68"/>
      <c r="E18" s="68"/>
      <c r="F18" s="68"/>
      <c r="G18" s="68"/>
      <c r="H18" s="68"/>
      <c r="I18" s="68"/>
      <c r="J18" s="40"/>
      <c r="K18" s="40"/>
    </row>
  </sheetData>
  <phoneticPr fontId="4" type="noConversion"/>
  <printOptions horizontalCentered="1"/>
  <pageMargins left="0.78740157480314965" right="0.78740157480314965" top="0.78740157480314965" bottom="0.78740157480314965" header="0.78740157480314965" footer="0.39370078740157483"/>
  <pageSetup paperSize="9" firstPageNumber="35" orientation="portrait" blackAndWhite="1" useFirstPageNumber="1" horizontalDpi="300" verticalDpi="300" r:id="rId1"/>
  <headerFooter alignWithMargins="0">
    <oddFooter>&amp;C&amp;"標楷體,標準"&amp;P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C346"/>
  <sheetViews>
    <sheetView view="pageBreakPreview" zoomScale="85" zoomScaleNormal="60" zoomScaleSheetLayoutView="85" workbookViewId="0">
      <selection activeCell="C28" sqref="C28"/>
    </sheetView>
  </sheetViews>
  <sheetFormatPr defaultColWidth="9" defaultRowHeight="16.5"/>
  <cols>
    <col min="1" max="1" width="42.875" style="277" customWidth="1"/>
    <col min="2" max="2" width="6.5" style="220" customWidth="1"/>
    <col min="3" max="3" width="13.875" style="220" customWidth="1"/>
    <col min="4" max="4" width="11.5" style="220" customWidth="1"/>
    <col min="5" max="5" width="16" style="220" customWidth="1"/>
    <col min="6" max="6" width="12.25" style="220" customWidth="1"/>
    <col min="7" max="7" width="13.875" style="220" customWidth="1"/>
    <col min="8" max="8" width="15.125" style="220" customWidth="1"/>
    <col min="9" max="9" width="13.5" style="220" customWidth="1"/>
    <col min="10" max="10" width="13.25" style="220" customWidth="1"/>
    <col min="11" max="11" width="15.125" style="220" customWidth="1"/>
    <col min="12" max="12" width="9.875" style="220" bestFit="1" customWidth="1"/>
    <col min="13" max="16384" width="9" style="220"/>
  </cols>
  <sheetData>
    <row r="1" spans="1:12" s="268" customFormat="1" ht="24.95" customHeight="1">
      <c r="A1" s="106"/>
      <c r="B1" s="106"/>
      <c r="C1" s="106"/>
      <c r="D1" s="106"/>
      <c r="E1" s="274" t="s">
        <v>335</v>
      </c>
      <c r="F1" s="275" t="s">
        <v>336</v>
      </c>
      <c r="G1" s="106"/>
      <c r="H1" s="106"/>
      <c r="I1" s="106"/>
      <c r="J1" s="106"/>
      <c r="K1" s="106"/>
    </row>
    <row r="2" spans="1:12" s="268" customFormat="1" ht="21" customHeight="1">
      <c r="A2" s="107"/>
      <c r="B2" s="107"/>
      <c r="C2" s="107"/>
      <c r="D2" s="107"/>
      <c r="E2" s="272" t="s">
        <v>332</v>
      </c>
      <c r="F2" s="273" t="s">
        <v>330</v>
      </c>
      <c r="G2" s="107"/>
      <c r="H2" s="107"/>
      <c r="I2" s="107"/>
      <c r="J2" s="107"/>
      <c r="K2" s="107"/>
    </row>
    <row r="3" spans="1:12" s="268" customFormat="1" ht="19.899999999999999" customHeight="1" thickBot="1">
      <c r="A3" s="108"/>
      <c r="B3" s="109"/>
      <c r="C3" s="109"/>
      <c r="D3" s="108"/>
      <c r="E3" s="110" t="s">
        <v>333</v>
      </c>
      <c r="F3" s="269" t="s">
        <v>651</v>
      </c>
      <c r="G3" s="109"/>
      <c r="H3" s="109"/>
      <c r="I3" s="109"/>
      <c r="J3" s="108"/>
      <c r="K3" s="110" t="s">
        <v>64</v>
      </c>
    </row>
    <row r="4" spans="1:12" s="6" customFormat="1" ht="24.95" customHeight="1">
      <c r="A4" s="1000" t="s">
        <v>133</v>
      </c>
      <c r="B4" s="999" t="s">
        <v>134</v>
      </c>
      <c r="C4" s="1173" t="s">
        <v>67</v>
      </c>
      <c r="D4" s="1173"/>
      <c r="E4" s="1173"/>
      <c r="F4" s="1173" t="s">
        <v>68</v>
      </c>
      <c r="G4" s="1173"/>
      <c r="H4" s="1173"/>
      <c r="I4" s="1173" t="s">
        <v>65</v>
      </c>
      <c r="J4" s="1173"/>
      <c r="K4" s="1174"/>
    </row>
    <row r="5" spans="1:12" s="6" customFormat="1" ht="33">
      <c r="A5" s="992"/>
      <c r="B5" s="1175"/>
      <c r="C5" s="26" t="s">
        <v>135</v>
      </c>
      <c r="D5" s="26" t="s">
        <v>204</v>
      </c>
      <c r="E5" s="26" t="s">
        <v>69</v>
      </c>
      <c r="F5" s="26" t="s">
        <v>135</v>
      </c>
      <c r="G5" s="26" t="s">
        <v>205</v>
      </c>
      <c r="H5" s="26" t="s">
        <v>69</v>
      </c>
      <c r="I5" s="26" t="s">
        <v>135</v>
      </c>
      <c r="J5" s="26" t="s">
        <v>206</v>
      </c>
      <c r="K5" s="27" t="s">
        <v>69</v>
      </c>
    </row>
    <row r="6" spans="1:12" s="6" customFormat="1">
      <c r="A6" s="156" t="s">
        <v>75</v>
      </c>
      <c r="B6" s="599"/>
      <c r="C6" s="795"/>
      <c r="D6" s="795"/>
      <c r="E6" s="796">
        <v>34223275</v>
      </c>
      <c r="F6" s="795"/>
      <c r="G6" s="795"/>
      <c r="H6" s="796">
        <v>31560630</v>
      </c>
      <c r="I6" s="795"/>
      <c r="J6" s="795"/>
      <c r="K6" s="791">
        <v>31799642</v>
      </c>
      <c r="L6" s="943"/>
    </row>
    <row r="7" spans="1:12" s="224" customFormat="1" ht="16.149999999999999" customHeight="1">
      <c r="A7" s="35" t="s">
        <v>76</v>
      </c>
      <c r="B7" s="52" t="s">
        <v>137</v>
      </c>
      <c r="C7" s="790">
        <v>5147482</v>
      </c>
      <c r="D7" s="797">
        <v>3392.96</v>
      </c>
      <c r="E7" s="790">
        <v>17465218</v>
      </c>
      <c r="F7" s="790">
        <v>4808374</v>
      </c>
      <c r="G7" s="797">
        <v>3286.7875918137815</v>
      </c>
      <c r="H7" s="790">
        <v>15804104</v>
      </c>
      <c r="I7" s="790">
        <v>4824029</v>
      </c>
      <c r="J7" s="798">
        <v>3344.3633941669918</v>
      </c>
      <c r="K7" s="791">
        <v>16133306</v>
      </c>
      <c r="L7" s="943"/>
    </row>
    <row r="8" spans="1:12" s="243" customFormat="1" ht="16.149999999999999" customHeight="1">
      <c r="A8" s="79" t="s">
        <v>153</v>
      </c>
      <c r="B8" s="16"/>
      <c r="C8" s="773"/>
      <c r="D8" s="773"/>
      <c r="E8" s="773">
        <v>3161364</v>
      </c>
      <c r="F8" s="773"/>
      <c r="G8" s="773"/>
      <c r="H8" s="773">
        <v>2865507</v>
      </c>
      <c r="I8" s="773"/>
      <c r="J8" s="773"/>
      <c r="K8" s="799">
        <v>2743418</v>
      </c>
      <c r="L8" s="943"/>
    </row>
    <row r="9" spans="1:12" s="243" customFormat="1" ht="18.600000000000001" customHeight="1">
      <c r="A9" s="82" t="s">
        <v>154</v>
      </c>
      <c r="B9" s="16"/>
      <c r="C9" s="773"/>
      <c r="D9" s="773"/>
      <c r="E9" s="790">
        <v>784045</v>
      </c>
      <c r="F9" s="773"/>
      <c r="G9" s="773"/>
      <c r="H9" s="790">
        <v>701124</v>
      </c>
      <c r="I9" s="773"/>
      <c r="J9" s="773"/>
      <c r="K9" s="791">
        <v>644461</v>
      </c>
      <c r="L9" s="943"/>
    </row>
    <row r="10" spans="1:12" s="243" customFormat="1" ht="16.149999999999999" customHeight="1">
      <c r="A10" s="82" t="s">
        <v>155</v>
      </c>
      <c r="B10" s="17"/>
      <c r="C10" s="773"/>
      <c r="D10" s="773"/>
      <c r="E10" s="790">
        <v>117161</v>
      </c>
      <c r="F10" s="773"/>
      <c r="G10" s="773"/>
      <c r="H10" s="790">
        <v>109824</v>
      </c>
      <c r="I10" s="773"/>
      <c r="J10" s="773"/>
      <c r="K10" s="791">
        <v>122717</v>
      </c>
      <c r="L10" s="943"/>
    </row>
    <row r="11" spans="1:12" s="243" customFormat="1" ht="16.149999999999999" customHeight="1">
      <c r="A11" s="82" t="s">
        <v>156</v>
      </c>
      <c r="B11" s="17"/>
      <c r="C11" s="773"/>
      <c r="D11" s="773"/>
      <c r="E11" s="790">
        <v>198661</v>
      </c>
      <c r="F11" s="773"/>
      <c r="G11" s="773"/>
      <c r="H11" s="790">
        <v>191484</v>
      </c>
      <c r="I11" s="773"/>
      <c r="J11" s="773"/>
      <c r="K11" s="791">
        <v>170527</v>
      </c>
      <c r="L11" s="943"/>
    </row>
    <row r="12" spans="1:12" s="243" customFormat="1" ht="16.149999999999999" customHeight="1">
      <c r="A12" s="82" t="s">
        <v>157</v>
      </c>
      <c r="B12" s="16"/>
      <c r="C12" s="773"/>
      <c r="D12" s="773"/>
      <c r="E12" s="790">
        <v>1824750</v>
      </c>
      <c r="F12" s="773"/>
      <c r="G12" s="773"/>
      <c r="H12" s="790">
        <v>1644696</v>
      </c>
      <c r="I12" s="773"/>
      <c r="J12" s="773"/>
      <c r="K12" s="791">
        <v>1604031</v>
      </c>
      <c r="L12" s="943"/>
    </row>
    <row r="13" spans="1:12" s="243" customFormat="1" ht="15.75" customHeight="1">
      <c r="A13" s="82" t="s">
        <v>158</v>
      </c>
      <c r="B13" s="16"/>
      <c r="C13" s="773"/>
      <c r="D13" s="773"/>
      <c r="E13" s="790">
        <v>80237</v>
      </c>
      <c r="F13" s="773"/>
      <c r="G13" s="773"/>
      <c r="H13" s="790">
        <v>76991</v>
      </c>
      <c r="I13" s="773"/>
      <c r="J13" s="773"/>
      <c r="K13" s="791">
        <v>68007</v>
      </c>
      <c r="L13" s="943"/>
    </row>
    <row r="14" spans="1:12" s="243" customFormat="1" ht="16.149999999999999" customHeight="1">
      <c r="A14" s="82" t="s">
        <v>161</v>
      </c>
      <c r="B14" s="16"/>
      <c r="C14" s="773"/>
      <c r="D14" s="773"/>
      <c r="E14" s="790">
        <v>156489</v>
      </c>
      <c r="F14" s="773"/>
      <c r="G14" s="773"/>
      <c r="H14" s="790">
        <v>141367</v>
      </c>
      <c r="I14" s="773"/>
      <c r="J14" s="773"/>
      <c r="K14" s="791">
        <v>133675</v>
      </c>
      <c r="L14" s="943"/>
    </row>
    <row r="15" spans="1:12" s="243" customFormat="1" ht="16.149999999999999" customHeight="1">
      <c r="A15" s="82" t="s">
        <v>162</v>
      </c>
      <c r="B15" s="16"/>
      <c r="C15" s="773"/>
      <c r="D15" s="773"/>
      <c r="E15" s="790">
        <v>21</v>
      </c>
      <c r="F15" s="773"/>
      <c r="G15" s="773"/>
      <c r="H15" s="790">
        <v>21</v>
      </c>
      <c r="I15" s="773"/>
      <c r="J15" s="773"/>
      <c r="K15" s="791">
        <v>0</v>
      </c>
      <c r="L15" s="943"/>
    </row>
    <row r="16" spans="1:12" s="243" customFormat="1" ht="16.149999999999999" customHeight="1">
      <c r="A16" s="79" t="s">
        <v>163</v>
      </c>
      <c r="B16" s="17"/>
      <c r="C16" s="773"/>
      <c r="D16" s="773"/>
      <c r="E16" s="773">
        <v>2541746</v>
      </c>
      <c r="F16" s="773"/>
      <c r="G16" s="773"/>
      <c r="H16" s="773">
        <v>2363878</v>
      </c>
      <c r="I16" s="773"/>
      <c r="J16" s="773"/>
      <c r="K16" s="799">
        <v>2357874</v>
      </c>
      <c r="L16" s="943"/>
    </row>
    <row r="17" spans="1:12" s="243" customFormat="1" ht="16.149999999999999" customHeight="1">
      <c r="A17" s="82" t="s">
        <v>164</v>
      </c>
      <c r="B17" s="16"/>
      <c r="C17" s="773"/>
      <c r="D17" s="773"/>
      <c r="E17" s="790">
        <v>136958</v>
      </c>
      <c r="F17" s="773"/>
      <c r="G17" s="773"/>
      <c r="H17" s="790">
        <v>129109</v>
      </c>
      <c r="I17" s="773"/>
      <c r="J17" s="773"/>
      <c r="K17" s="791">
        <v>117923</v>
      </c>
      <c r="L17" s="943"/>
    </row>
    <row r="18" spans="1:12" s="243" customFormat="1" ht="16.149999999999999" customHeight="1">
      <c r="A18" s="82" t="s">
        <v>165</v>
      </c>
      <c r="B18" s="16"/>
      <c r="C18" s="773"/>
      <c r="D18" s="773"/>
      <c r="E18" s="790">
        <v>13753</v>
      </c>
      <c r="F18" s="773"/>
      <c r="G18" s="773"/>
      <c r="H18" s="790">
        <v>11645</v>
      </c>
      <c r="I18" s="773"/>
      <c r="J18" s="773"/>
      <c r="K18" s="791">
        <v>11450</v>
      </c>
      <c r="L18" s="943"/>
    </row>
    <row r="19" spans="1:12" s="243" customFormat="1" ht="16.149999999999999" customHeight="1">
      <c r="A19" s="82" t="s">
        <v>166</v>
      </c>
      <c r="B19" s="16"/>
      <c r="C19" s="773"/>
      <c r="D19" s="773"/>
      <c r="E19" s="790">
        <v>11717</v>
      </c>
      <c r="F19" s="773"/>
      <c r="G19" s="773"/>
      <c r="H19" s="790">
        <v>10101</v>
      </c>
      <c r="I19" s="773"/>
      <c r="J19" s="773"/>
      <c r="K19" s="791">
        <v>12343</v>
      </c>
      <c r="L19" s="943"/>
    </row>
    <row r="20" spans="1:12" s="243" customFormat="1" ht="16.149999999999999" customHeight="1">
      <c r="A20" s="82" t="s">
        <v>169</v>
      </c>
      <c r="B20" s="16"/>
      <c r="C20" s="773"/>
      <c r="D20" s="773"/>
      <c r="E20" s="790">
        <v>11155</v>
      </c>
      <c r="F20" s="773"/>
      <c r="G20" s="773"/>
      <c r="H20" s="790">
        <v>10536</v>
      </c>
      <c r="I20" s="773"/>
      <c r="J20" s="773"/>
      <c r="K20" s="791">
        <v>10222</v>
      </c>
      <c r="L20" s="943"/>
    </row>
    <row r="21" spans="1:12" s="243" customFormat="1" ht="16.149999999999999" customHeight="1">
      <c r="A21" s="82" t="s">
        <v>170</v>
      </c>
      <c r="B21" s="16"/>
      <c r="C21" s="773"/>
      <c r="D21" s="773"/>
      <c r="E21" s="790">
        <v>184139</v>
      </c>
      <c r="F21" s="773"/>
      <c r="G21" s="773"/>
      <c r="H21" s="790">
        <v>189141</v>
      </c>
      <c r="I21" s="773"/>
      <c r="J21" s="773"/>
      <c r="K21" s="791">
        <v>165300</v>
      </c>
      <c r="L21" s="943"/>
    </row>
    <row r="22" spans="1:12" s="243" customFormat="1" ht="16.149999999999999" customHeight="1">
      <c r="A22" s="82" t="s">
        <v>174</v>
      </c>
      <c r="B22" s="16"/>
      <c r="C22" s="773"/>
      <c r="D22" s="773"/>
      <c r="E22" s="790">
        <v>2071</v>
      </c>
      <c r="F22" s="773"/>
      <c r="G22" s="773"/>
      <c r="H22" s="790">
        <v>2122</v>
      </c>
      <c r="I22" s="773"/>
      <c r="J22" s="773"/>
      <c r="K22" s="791">
        <v>1893</v>
      </c>
      <c r="L22" s="943"/>
    </row>
    <row r="23" spans="1:12" s="243" customFormat="1" ht="16.149999999999999" customHeight="1">
      <c r="A23" s="82" t="s">
        <v>177</v>
      </c>
      <c r="B23" s="16"/>
      <c r="C23" s="773"/>
      <c r="D23" s="773"/>
      <c r="E23" s="790">
        <v>627287</v>
      </c>
      <c r="F23" s="773"/>
      <c r="G23" s="773"/>
      <c r="H23" s="790">
        <v>588821</v>
      </c>
      <c r="I23" s="773"/>
      <c r="J23" s="773"/>
      <c r="K23" s="791">
        <v>544272</v>
      </c>
      <c r="L23" s="943"/>
    </row>
    <row r="24" spans="1:12" s="243" customFormat="1" ht="16.149999999999999" customHeight="1">
      <c r="A24" s="82" t="s">
        <v>178</v>
      </c>
      <c r="B24" s="16"/>
      <c r="C24" s="773"/>
      <c r="D24" s="773"/>
      <c r="E24" s="790">
        <v>1554666</v>
      </c>
      <c r="F24" s="773"/>
      <c r="G24" s="773"/>
      <c r="H24" s="790">
        <v>1422403</v>
      </c>
      <c r="I24" s="773"/>
      <c r="J24" s="773"/>
      <c r="K24" s="791">
        <v>1494471</v>
      </c>
      <c r="L24" s="943"/>
    </row>
    <row r="25" spans="1:12" s="243" customFormat="1" ht="16.149999999999999" customHeight="1">
      <c r="A25" s="79" t="s">
        <v>180</v>
      </c>
      <c r="B25" s="16"/>
      <c r="C25" s="773"/>
      <c r="D25" s="773"/>
      <c r="E25" s="773">
        <v>11087719</v>
      </c>
      <c r="F25" s="773"/>
      <c r="G25" s="773"/>
      <c r="H25" s="773">
        <v>9951579</v>
      </c>
      <c r="I25" s="773"/>
      <c r="J25" s="773"/>
      <c r="K25" s="799">
        <v>10546678</v>
      </c>
      <c r="L25" s="943"/>
    </row>
    <row r="26" spans="1:12" s="243" customFormat="1" ht="16.149999999999999" customHeight="1">
      <c r="A26" s="82" t="s">
        <v>181</v>
      </c>
      <c r="B26" s="16"/>
      <c r="C26" s="773"/>
      <c r="D26" s="773"/>
      <c r="E26" s="790">
        <v>2647</v>
      </c>
      <c r="F26" s="773"/>
      <c r="G26" s="773"/>
      <c r="H26" s="790">
        <v>2519</v>
      </c>
      <c r="I26" s="773"/>
      <c r="J26" s="773"/>
      <c r="K26" s="791">
        <v>2458</v>
      </c>
      <c r="L26" s="943"/>
    </row>
    <row r="27" spans="1:12" s="243" customFormat="1" ht="16.149999999999999" customHeight="1">
      <c r="A27" s="82" t="s">
        <v>182</v>
      </c>
      <c r="B27" s="16"/>
      <c r="C27" s="773"/>
      <c r="D27" s="773"/>
      <c r="E27" s="790">
        <v>64547</v>
      </c>
      <c r="F27" s="773"/>
      <c r="G27" s="773"/>
      <c r="H27" s="790">
        <v>65831</v>
      </c>
      <c r="I27" s="773"/>
      <c r="J27" s="773"/>
      <c r="K27" s="791">
        <v>58123</v>
      </c>
      <c r="L27" s="943"/>
    </row>
    <row r="28" spans="1:12" s="243" customFormat="1" ht="16.149999999999999" customHeight="1">
      <c r="A28" s="82" t="s">
        <v>183</v>
      </c>
      <c r="B28" s="16"/>
      <c r="C28" s="773"/>
      <c r="D28" s="773"/>
      <c r="E28" s="790">
        <v>11020525</v>
      </c>
      <c r="F28" s="773"/>
      <c r="G28" s="773"/>
      <c r="H28" s="790">
        <v>9883229</v>
      </c>
      <c r="I28" s="773"/>
      <c r="J28" s="773"/>
      <c r="K28" s="791">
        <v>10486098</v>
      </c>
      <c r="L28" s="943"/>
    </row>
    <row r="29" spans="1:12" s="243" customFormat="1" ht="16.149999999999999" customHeight="1">
      <c r="A29" s="79" t="s">
        <v>458</v>
      </c>
      <c r="B29" s="16"/>
      <c r="C29" s="773"/>
      <c r="D29" s="773"/>
      <c r="E29" s="773">
        <v>66585</v>
      </c>
      <c r="F29" s="773"/>
      <c r="G29" s="773"/>
      <c r="H29" s="773">
        <v>71949</v>
      </c>
      <c r="I29" s="773"/>
      <c r="J29" s="773"/>
      <c r="K29" s="799">
        <v>48867</v>
      </c>
      <c r="L29" s="943"/>
    </row>
    <row r="30" spans="1:12" s="243" customFormat="1" ht="16.149999999999999" customHeight="1">
      <c r="A30" s="82" t="s">
        <v>464</v>
      </c>
      <c r="B30" s="16"/>
      <c r="C30" s="773"/>
      <c r="D30" s="773"/>
      <c r="E30" s="773">
        <v>4</v>
      </c>
      <c r="F30" s="773"/>
      <c r="G30" s="773"/>
      <c r="H30" s="773">
        <v>287</v>
      </c>
      <c r="I30" s="773"/>
      <c r="J30" s="773"/>
      <c r="K30" s="799">
        <v>16</v>
      </c>
      <c r="L30" s="943"/>
    </row>
    <row r="31" spans="1:12" s="243" customFormat="1" ht="16.149999999999999" customHeight="1">
      <c r="A31" s="82" t="s">
        <v>185</v>
      </c>
      <c r="B31" s="16"/>
      <c r="C31" s="773"/>
      <c r="D31" s="773"/>
      <c r="E31" s="773">
        <v>1821</v>
      </c>
      <c r="F31" s="773"/>
      <c r="G31" s="773"/>
      <c r="H31" s="773">
        <v>578</v>
      </c>
      <c r="I31" s="773"/>
      <c r="J31" s="773"/>
      <c r="K31" s="799">
        <v>1822</v>
      </c>
      <c r="L31" s="943"/>
    </row>
    <row r="32" spans="1:12" s="243" customFormat="1" ht="16.149999999999999" customHeight="1">
      <c r="A32" s="82" t="s">
        <v>186</v>
      </c>
      <c r="B32" s="16"/>
      <c r="C32" s="773"/>
      <c r="D32" s="773"/>
      <c r="E32" s="773">
        <v>56510</v>
      </c>
      <c r="F32" s="773"/>
      <c r="G32" s="773"/>
      <c r="H32" s="773">
        <v>63706</v>
      </c>
      <c r="I32" s="773"/>
      <c r="J32" s="773"/>
      <c r="K32" s="799">
        <v>40526</v>
      </c>
      <c r="L32" s="943"/>
    </row>
    <row r="33" spans="1:12" s="243" customFormat="1" ht="16.149999999999999" customHeight="1">
      <c r="A33" s="82" t="s">
        <v>203</v>
      </c>
      <c r="B33" s="16"/>
      <c r="C33" s="773"/>
      <c r="D33" s="773"/>
      <c r="E33" s="773">
        <v>1616</v>
      </c>
      <c r="F33" s="773"/>
      <c r="G33" s="773"/>
      <c r="H33" s="773">
        <v>1377</v>
      </c>
      <c r="I33" s="773"/>
      <c r="J33" s="773"/>
      <c r="K33" s="799">
        <v>1616</v>
      </c>
      <c r="L33" s="943"/>
    </row>
    <row r="34" spans="1:12" s="243" customFormat="1" ht="16.149999999999999" customHeight="1">
      <c r="A34" s="82" t="s">
        <v>187</v>
      </c>
      <c r="B34" s="16"/>
      <c r="C34" s="773"/>
      <c r="D34" s="773"/>
      <c r="E34" s="773">
        <v>6634</v>
      </c>
      <c r="F34" s="773"/>
      <c r="G34" s="773"/>
      <c r="H34" s="773">
        <v>6001</v>
      </c>
      <c r="I34" s="773"/>
      <c r="J34" s="773"/>
      <c r="K34" s="799">
        <v>4887</v>
      </c>
      <c r="L34" s="943"/>
    </row>
    <row r="35" spans="1:12" s="243" customFormat="1" ht="16.149999999999999" customHeight="1">
      <c r="A35" s="79" t="s">
        <v>188</v>
      </c>
      <c r="B35" s="16"/>
      <c r="C35" s="773"/>
      <c r="D35" s="773"/>
      <c r="E35" s="773">
        <v>573641</v>
      </c>
      <c r="F35" s="773"/>
      <c r="G35" s="773"/>
      <c r="H35" s="773">
        <v>520062</v>
      </c>
      <c r="I35" s="773"/>
      <c r="J35" s="773"/>
      <c r="K35" s="799">
        <v>405990</v>
      </c>
      <c r="L35" s="943"/>
    </row>
    <row r="36" spans="1:12" s="243" customFormat="1" ht="16.149999999999999" customHeight="1">
      <c r="A36" s="80" t="s">
        <v>459</v>
      </c>
      <c r="B36" s="17"/>
      <c r="C36" s="773"/>
      <c r="D36" s="773"/>
      <c r="E36" s="773">
        <v>551166</v>
      </c>
      <c r="F36" s="773"/>
      <c r="G36" s="773"/>
      <c r="H36" s="773">
        <v>475460</v>
      </c>
      <c r="I36" s="773"/>
      <c r="J36" s="773"/>
      <c r="K36" s="799">
        <v>365605</v>
      </c>
      <c r="L36" s="943"/>
    </row>
    <row r="37" spans="1:12" s="243" customFormat="1" ht="16.899999999999999" customHeight="1">
      <c r="A37" s="82" t="s">
        <v>105</v>
      </c>
      <c r="B37" s="16"/>
      <c r="C37" s="773"/>
      <c r="D37" s="773"/>
      <c r="E37" s="790">
        <v>22475</v>
      </c>
      <c r="F37" s="773"/>
      <c r="G37" s="773"/>
      <c r="H37" s="790">
        <v>44602</v>
      </c>
      <c r="I37" s="773"/>
      <c r="J37" s="773"/>
      <c r="K37" s="791">
        <v>40385</v>
      </c>
      <c r="L37" s="943"/>
    </row>
    <row r="38" spans="1:12" s="243" customFormat="1" ht="16.899999999999999" customHeight="1">
      <c r="A38" s="79" t="s">
        <v>189</v>
      </c>
      <c r="B38" s="16"/>
      <c r="C38" s="773"/>
      <c r="D38" s="773"/>
      <c r="E38" s="773">
        <v>16392</v>
      </c>
      <c r="F38" s="773"/>
      <c r="G38" s="773"/>
      <c r="H38" s="773">
        <v>14978</v>
      </c>
      <c r="I38" s="773"/>
      <c r="J38" s="773"/>
      <c r="K38" s="799">
        <v>15265</v>
      </c>
      <c r="L38" s="943"/>
    </row>
    <row r="39" spans="1:12" s="243" customFormat="1" ht="16.899999999999999" customHeight="1">
      <c r="A39" s="82" t="s">
        <v>192</v>
      </c>
      <c r="B39" s="16"/>
      <c r="C39" s="773"/>
      <c r="D39" s="773"/>
      <c r="E39" s="773">
        <v>15061</v>
      </c>
      <c r="F39" s="773"/>
      <c r="G39" s="773"/>
      <c r="H39" s="773">
        <v>14133</v>
      </c>
      <c r="I39" s="773"/>
      <c r="J39" s="773"/>
      <c r="K39" s="799">
        <v>14200</v>
      </c>
      <c r="L39" s="943"/>
    </row>
    <row r="40" spans="1:12" s="243" customFormat="1" ht="16.149999999999999" customHeight="1">
      <c r="A40" s="82" t="s">
        <v>193</v>
      </c>
      <c r="B40" s="17"/>
      <c r="C40" s="773"/>
      <c r="D40" s="773"/>
      <c r="E40" s="773">
        <v>1331</v>
      </c>
      <c r="F40" s="773"/>
      <c r="G40" s="773"/>
      <c r="H40" s="773">
        <v>845</v>
      </c>
      <c r="I40" s="773"/>
      <c r="J40" s="773"/>
      <c r="K40" s="799">
        <v>1065</v>
      </c>
      <c r="L40" s="943"/>
    </row>
    <row r="41" spans="1:12" s="243" customFormat="1" ht="32.450000000000003" customHeight="1">
      <c r="A41" s="79" t="s">
        <v>194</v>
      </c>
      <c r="B41" s="16"/>
      <c r="C41" s="773"/>
      <c r="D41" s="773"/>
      <c r="E41" s="773">
        <v>15832</v>
      </c>
      <c r="F41" s="773"/>
      <c r="G41" s="773"/>
      <c r="H41" s="773">
        <v>13526</v>
      </c>
      <c r="I41" s="773"/>
      <c r="J41" s="773"/>
      <c r="K41" s="799">
        <v>13425</v>
      </c>
      <c r="L41" s="943"/>
    </row>
    <row r="42" spans="1:12" s="243" customFormat="1" ht="16.149999999999999" customHeight="1">
      <c r="A42" s="82" t="s">
        <v>195</v>
      </c>
      <c r="B42" s="16"/>
      <c r="C42" s="773"/>
      <c r="D42" s="773"/>
      <c r="E42" s="773">
        <v>15832</v>
      </c>
      <c r="F42" s="773"/>
      <c r="G42" s="773"/>
      <c r="H42" s="773">
        <v>13526</v>
      </c>
      <c r="I42" s="773"/>
      <c r="J42" s="773"/>
      <c r="K42" s="799">
        <v>13425</v>
      </c>
      <c r="L42" s="943"/>
    </row>
    <row r="43" spans="1:12" s="243" customFormat="1" ht="16.149999999999999" customHeight="1">
      <c r="A43" s="79" t="s">
        <v>470</v>
      </c>
      <c r="B43" s="17"/>
      <c r="C43" s="773"/>
      <c r="D43" s="773"/>
      <c r="E43" s="773">
        <v>1939</v>
      </c>
      <c r="F43" s="773"/>
      <c r="G43" s="773"/>
      <c r="H43" s="773">
        <v>2625</v>
      </c>
      <c r="I43" s="773"/>
      <c r="J43" s="773"/>
      <c r="K43" s="799">
        <v>2085</v>
      </c>
      <c r="L43" s="943"/>
    </row>
    <row r="44" spans="1:12" s="243" customFormat="1" ht="16.149999999999999" customHeight="1">
      <c r="A44" s="82" t="s">
        <v>200</v>
      </c>
      <c r="B44" s="17"/>
      <c r="C44" s="773"/>
      <c r="D44" s="773"/>
      <c r="E44" s="773">
        <v>1939</v>
      </c>
      <c r="F44" s="773"/>
      <c r="G44" s="773"/>
      <c r="H44" s="773">
        <v>2625</v>
      </c>
      <c r="I44" s="773"/>
      <c r="J44" s="773"/>
      <c r="K44" s="799">
        <v>2085</v>
      </c>
      <c r="L44" s="943"/>
    </row>
    <row r="45" spans="1:12" s="243" customFormat="1" ht="16.149999999999999" customHeight="1">
      <c r="A45" s="804" t="s">
        <v>501</v>
      </c>
      <c r="B45" s="131"/>
      <c r="C45" s="800"/>
      <c r="D45" s="800"/>
      <c r="E45" s="805">
        <v>17465218</v>
      </c>
      <c r="F45" s="800"/>
      <c r="G45" s="800"/>
      <c r="H45" s="805">
        <v>15804104</v>
      </c>
      <c r="I45" s="800"/>
      <c r="J45" s="800"/>
      <c r="K45" s="801">
        <v>16133602</v>
      </c>
      <c r="L45" s="943"/>
    </row>
    <row r="46" spans="1:12" s="243" customFormat="1" ht="16.149999999999999" customHeight="1">
      <c r="A46" s="276" t="s">
        <v>502</v>
      </c>
      <c r="B46" s="16"/>
      <c r="C46" s="773"/>
      <c r="D46" s="773"/>
      <c r="E46" s="790">
        <v>0</v>
      </c>
      <c r="F46" s="773"/>
      <c r="G46" s="773"/>
      <c r="H46" s="790">
        <v>0</v>
      </c>
      <c r="I46" s="773"/>
      <c r="J46" s="773"/>
      <c r="K46" s="845">
        <v>-296</v>
      </c>
      <c r="L46" s="943"/>
    </row>
    <row r="47" spans="1:12" s="243" customFormat="1" ht="16.149999999999999" customHeight="1">
      <c r="A47" s="276" t="s">
        <v>503</v>
      </c>
      <c r="B47" s="16"/>
      <c r="C47" s="773"/>
      <c r="D47" s="773"/>
      <c r="E47" s="790"/>
      <c r="F47" s="773"/>
      <c r="G47" s="773"/>
      <c r="H47" s="790"/>
      <c r="I47" s="773"/>
      <c r="J47" s="773"/>
      <c r="K47" s="799"/>
      <c r="L47" s="943"/>
    </row>
    <row r="48" spans="1:12" s="243" customFormat="1" ht="16.149999999999999" customHeight="1">
      <c r="A48" s="276" t="s">
        <v>504</v>
      </c>
      <c r="B48" s="16"/>
      <c r="C48" s="773"/>
      <c r="D48" s="773"/>
      <c r="E48" s="790">
        <v>17465218</v>
      </c>
      <c r="F48" s="773"/>
      <c r="G48" s="773"/>
      <c r="H48" s="790">
        <v>15804104</v>
      </c>
      <c r="I48" s="773"/>
      <c r="J48" s="773"/>
      <c r="K48" s="799">
        <v>16133306</v>
      </c>
      <c r="L48" s="943"/>
    </row>
    <row r="49" spans="1:12" s="243" customFormat="1" ht="16.149999999999999" customHeight="1">
      <c r="A49" s="35" t="s">
        <v>77</v>
      </c>
      <c r="B49" s="52" t="s">
        <v>139</v>
      </c>
      <c r="C49" s="790">
        <v>1458527</v>
      </c>
      <c r="D49" s="797">
        <v>11240.983540242998</v>
      </c>
      <c r="E49" s="790">
        <v>16395278</v>
      </c>
      <c r="F49" s="790">
        <v>1423130</v>
      </c>
      <c r="G49" s="797">
        <v>10837.626218265372</v>
      </c>
      <c r="H49" s="790">
        <v>15423351</v>
      </c>
      <c r="I49" s="790">
        <v>1413222</v>
      </c>
      <c r="J49" s="797">
        <v>10858.842418247099</v>
      </c>
      <c r="K49" s="791">
        <v>15345955</v>
      </c>
      <c r="L49" s="943"/>
    </row>
    <row r="50" spans="1:12" s="243" customFormat="1" ht="16.149999999999999" customHeight="1">
      <c r="A50" s="79" t="s">
        <v>153</v>
      </c>
      <c r="B50" s="16"/>
      <c r="C50" s="773"/>
      <c r="D50" s="773"/>
      <c r="E50" s="773">
        <v>4928262</v>
      </c>
      <c r="F50" s="773"/>
      <c r="G50" s="773"/>
      <c r="H50" s="773">
        <v>4713443</v>
      </c>
      <c r="I50" s="773"/>
      <c r="J50" s="773"/>
      <c r="K50" s="799">
        <v>4524469</v>
      </c>
      <c r="L50" s="943"/>
    </row>
    <row r="51" spans="1:12" s="243" customFormat="1" ht="16.149999999999999" customHeight="1">
      <c r="A51" s="82" t="s">
        <v>154</v>
      </c>
      <c r="B51" s="16"/>
      <c r="C51" s="773"/>
      <c r="D51" s="773"/>
      <c r="E51" s="773">
        <v>1282187</v>
      </c>
      <c r="F51" s="773"/>
      <c r="G51" s="773"/>
      <c r="H51" s="773">
        <v>1235179</v>
      </c>
      <c r="I51" s="773"/>
      <c r="J51" s="773"/>
      <c r="K51" s="799">
        <v>1195234</v>
      </c>
      <c r="L51" s="943"/>
    </row>
    <row r="52" spans="1:12" s="243" customFormat="1" ht="16.149999999999999" customHeight="1">
      <c r="A52" s="82" t="s">
        <v>155</v>
      </c>
      <c r="B52" s="17"/>
      <c r="C52" s="773"/>
      <c r="D52" s="773"/>
      <c r="E52" s="773">
        <v>247197</v>
      </c>
      <c r="F52" s="773"/>
      <c r="G52" s="773"/>
      <c r="H52" s="773">
        <v>239321</v>
      </c>
      <c r="I52" s="773"/>
      <c r="J52" s="773"/>
      <c r="K52" s="799">
        <v>199433</v>
      </c>
      <c r="L52" s="943"/>
    </row>
    <row r="53" spans="1:12" s="243" customFormat="1" ht="16.149999999999999" customHeight="1">
      <c r="A53" s="82" t="s">
        <v>156</v>
      </c>
      <c r="B53" s="17"/>
      <c r="C53" s="773"/>
      <c r="D53" s="773"/>
      <c r="E53" s="773">
        <v>329225</v>
      </c>
      <c r="F53" s="773"/>
      <c r="G53" s="773"/>
      <c r="H53" s="773">
        <v>322227</v>
      </c>
      <c r="I53" s="773"/>
      <c r="J53" s="773"/>
      <c r="K53" s="799">
        <v>307398</v>
      </c>
      <c r="L53" s="943"/>
    </row>
    <row r="54" spans="1:12" s="243" customFormat="1" ht="16.149999999999999" customHeight="1">
      <c r="A54" s="82" t="s">
        <v>157</v>
      </c>
      <c r="B54" s="16"/>
      <c r="C54" s="773"/>
      <c r="D54" s="773"/>
      <c r="E54" s="773">
        <v>2662162</v>
      </c>
      <c r="F54" s="773"/>
      <c r="G54" s="773"/>
      <c r="H54" s="773">
        <v>2520886</v>
      </c>
      <c r="I54" s="773"/>
      <c r="J54" s="773"/>
      <c r="K54" s="799">
        <v>2434758</v>
      </c>
      <c r="L54" s="943"/>
    </row>
    <row r="55" spans="1:12" s="243" customFormat="1" ht="16.149999999999999" customHeight="1">
      <c r="A55" s="82" t="s">
        <v>158</v>
      </c>
      <c r="B55" s="16"/>
      <c r="C55" s="773"/>
      <c r="D55" s="773"/>
      <c r="E55" s="773">
        <v>139587</v>
      </c>
      <c r="F55" s="773"/>
      <c r="G55" s="773"/>
      <c r="H55" s="773">
        <v>137657</v>
      </c>
      <c r="I55" s="773"/>
      <c r="J55" s="773"/>
      <c r="K55" s="799">
        <v>132628</v>
      </c>
      <c r="L55" s="943"/>
    </row>
    <row r="56" spans="1:12" s="243" customFormat="1" ht="16.149999999999999" customHeight="1">
      <c r="A56" s="82" t="s">
        <v>161</v>
      </c>
      <c r="B56" s="16"/>
      <c r="C56" s="773"/>
      <c r="D56" s="773"/>
      <c r="E56" s="773">
        <v>267827</v>
      </c>
      <c r="F56" s="773"/>
      <c r="G56" s="773"/>
      <c r="H56" s="773">
        <v>258095</v>
      </c>
      <c r="I56" s="773"/>
      <c r="J56" s="773"/>
      <c r="K56" s="799">
        <v>254880</v>
      </c>
      <c r="L56" s="943"/>
    </row>
    <row r="57" spans="1:12" s="243" customFormat="1" ht="16.149999999999999" customHeight="1">
      <c r="A57" s="82" t="s">
        <v>162</v>
      </c>
      <c r="B57" s="16"/>
      <c r="C57" s="773"/>
      <c r="D57" s="773"/>
      <c r="E57" s="773">
        <v>77</v>
      </c>
      <c r="F57" s="773"/>
      <c r="G57" s="773"/>
      <c r="H57" s="773">
        <v>78</v>
      </c>
      <c r="I57" s="773"/>
      <c r="J57" s="773"/>
      <c r="K57" s="799">
        <v>138</v>
      </c>
      <c r="L57" s="943"/>
    </row>
    <row r="58" spans="1:12" s="243" customFormat="1" ht="16.149999999999999" customHeight="1">
      <c r="A58" s="79" t="s">
        <v>163</v>
      </c>
      <c r="B58" s="17"/>
      <c r="C58" s="773"/>
      <c r="D58" s="773"/>
      <c r="E58" s="773">
        <v>4057176</v>
      </c>
      <c r="F58" s="773"/>
      <c r="G58" s="773"/>
      <c r="H58" s="773">
        <v>3895604</v>
      </c>
      <c r="I58" s="773"/>
      <c r="J58" s="773"/>
      <c r="K58" s="799">
        <v>3749244</v>
      </c>
      <c r="L58" s="943"/>
    </row>
    <row r="59" spans="1:12" s="243" customFormat="1" ht="16.149999999999999" customHeight="1">
      <c r="A59" s="82" t="s">
        <v>164</v>
      </c>
      <c r="B59" s="16"/>
      <c r="C59" s="773"/>
      <c r="D59" s="773"/>
      <c r="E59" s="773">
        <v>300974</v>
      </c>
      <c r="F59" s="773"/>
      <c r="G59" s="773"/>
      <c r="H59" s="773">
        <v>285668</v>
      </c>
      <c r="I59" s="773"/>
      <c r="J59" s="773"/>
      <c r="K59" s="799">
        <v>281208</v>
      </c>
      <c r="L59" s="943"/>
    </row>
    <row r="60" spans="1:12" s="243" customFormat="1" ht="16.149999999999999" customHeight="1">
      <c r="A60" s="82" t="s">
        <v>165</v>
      </c>
      <c r="B60" s="16"/>
      <c r="C60" s="773"/>
      <c r="D60" s="773"/>
      <c r="E60" s="773">
        <v>7444</v>
      </c>
      <c r="F60" s="773"/>
      <c r="G60" s="773"/>
      <c r="H60" s="773">
        <v>6819</v>
      </c>
      <c r="I60" s="773"/>
      <c r="J60" s="773"/>
      <c r="K60" s="799">
        <v>5886</v>
      </c>
      <c r="L60" s="943"/>
    </row>
    <row r="61" spans="1:12" s="243" customFormat="1" ht="16.149999999999999" customHeight="1">
      <c r="A61" s="82" t="s">
        <v>166</v>
      </c>
      <c r="B61" s="16"/>
      <c r="C61" s="773"/>
      <c r="D61" s="773"/>
      <c r="E61" s="773">
        <v>2470</v>
      </c>
      <c r="F61" s="773"/>
      <c r="G61" s="773"/>
      <c r="H61" s="773">
        <v>1543</v>
      </c>
      <c r="I61" s="773"/>
      <c r="J61" s="773"/>
      <c r="K61" s="799">
        <v>2076</v>
      </c>
      <c r="L61" s="943"/>
    </row>
    <row r="62" spans="1:12" s="243" customFormat="1" ht="16.149999999999999" customHeight="1">
      <c r="A62" s="82" t="s">
        <v>169</v>
      </c>
      <c r="B62" s="16"/>
      <c r="C62" s="773"/>
      <c r="D62" s="773"/>
      <c r="E62" s="773">
        <v>8695</v>
      </c>
      <c r="F62" s="773"/>
      <c r="G62" s="773"/>
      <c r="H62" s="773">
        <v>8044</v>
      </c>
      <c r="I62" s="773"/>
      <c r="J62" s="773"/>
      <c r="K62" s="799">
        <v>7439</v>
      </c>
      <c r="L62" s="943"/>
    </row>
    <row r="63" spans="1:12" s="243" customFormat="1" ht="16.149999999999999" customHeight="1">
      <c r="A63" s="82" t="s">
        <v>170</v>
      </c>
      <c r="B63" s="16"/>
      <c r="C63" s="773"/>
      <c r="D63" s="773"/>
      <c r="E63" s="773">
        <v>323209</v>
      </c>
      <c r="F63" s="773"/>
      <c r="G63" s="773"/>
      <c r="H63" s="773">
        <v>303495</v>
      </c>
      <c r="I63" s="773"/>
      <c r="J63" s="773"/>
      <c r="K63" s="799">
        <v>310856</v>
      </c>
      <c r="L63" s="943"/>
    </row>
    <row r="64" spans="1:12" s="243" customFormat="1" ht="16.149999999999999" customHeight="1">
      <c r="A64" s="82" t="s">
        <v>174</v>
      </c>
      <c r="B64" s="16"/>
      <c r="C64" s="773"/>
      <c r="D64" s="773"/>
      <c r="E64" s="773">
        <v>3275</v>
      </c>
      <c r="F64" s="773"/>
      <c r="G64" s="773"/>
      <c r="H64" s="773">
        <v>3218</v>
      </c>
      <c r="I64" s="773"/>
      <c r="J64" s="773"/>
      <c r="K64" s="799">
        <v>2995</v>
      </c>
      <c r="L64" s="943"/>
    </row>
    <row r="65" spans="1:12" s="243" customFormat="1" ht="16.149999999999999" customHeight="1">
      <c r="A65" s="82" t="s">
        <v>177</v>
      </c>
      <c r="B65" s="16"/>
      <c r="C65" s="773"/>
      <c r="D65" s="773"/>
      <c r="E65" s="773">
        <v>853644</v>
      </c>
      <c r="F65" s="773"/>
      <c r="G65" s="773"/>
      <c r="H65" s="773">
        <v>826368</v>
      </c>
      <c r="I65" s="773"/>
      <c r="J65" s="773"/>
      <c r="K65" s="799">
        <v>772628</v>
      </c>
      <c r="L65" s="943"/>
    </row>
    <row r="66" spans="1:12" s="243" customFormat="1" ht="16.149999999999999" customHeight="1">
      <c r="A66" s="82" t="s">
        <v>178</v>
      </c>
      <c r="B66" s="16"/>
      <c r="C66" s="773"/>
      <c r="D66" s="773"/>
      <c r="E66" s="773">
        <v>2557465</v>
      </c>
      <c r="F66" s="773"/>
      <c r="G66" s="773"/>
      <c r="H66" s="773">
        <v>2460449</v>
      </c>
      <c r="I66" s="773"/>
      <c r="J66" s="773"/>
      <c r="K66" s="799">
        <v>2366157</v>
      </c>
      <c r="L66" s="943"/>
    </row>
    <row r="67" spans="1:12" s="243" customFormat="1" ht="16.149999999999999" customHeight="1">
      <c r="A67" s="79" t="s">
        <v>180</v>
      </c>
      <c r="B67" s="16"/>
      <c r="C67" s="773"/>
      <c r="D67" s="773"/>
      <c r="E67" s="773">
        <v>6269908</v>
      </c>
      <c r="F67" s="773"/>
      <c r="G67" s="773"/>
      <c r="H67" s="773">
        <v>5704824</v>
      </c>
      <c r="I67" s="773"/>
      <c r="J67" s="773"/>
      <c r="K67" s="799">
        <v>6111530</v>
      </c>
      <c r="L67" s="943"/>
    </row>
    <row r="68" spans="1:12" s="243" customFormat="1" ht="16.149999999999999" customHeight="1">
      <c r="A68" s="82" t="s">
        <v>181</v>
      </c>
      <c r="B68" s="16"/>
      <c r="C68" s="773"/>
      <c r="D68" s="773"/>
      <c r="E68" s="790">
        <v>2153</v>
      </c>
      <c r="F68" s="773"/>
      <c r="G68" s="773"/>
      <c r="H68" s="790">
        <v>2171</v>
      </c>
      <c r="I68" s="773"/>
      <c r="J68" s="773"/>
      <c r="K68" s="791">
        <v>1895</v>
      </c>
      <c r="L68" s="943"/>
    </row>
    <row r="69" spans="1:12" s="243" customFormat="1" ht="16.899999999999999" customHeight="1">
      <c r="A69" s="82" t="s">
        <v>182</v>
      </c>
      <c r="B69" s="16"/>
      <c r="C69" s="773"/>
      <c r="D69" s="773"/>
      <c r="E69" s="790">
        <v>73076</v>
      </c>
      <c r="F69" s="773"/>
      <c r="G69" s="773"/>
      <c r="H69" s="790">
        <v>64948</v>
      </c>
      <c r="I69" s="773"/>
      <c r="J69" s="773"/>
      <c r="K69" s="791">
        <v>67565</v>
      </c>
      <c r="L69" s="943"/>
    </row>
    <row r="70" spans="1:12" s="243" customFormat="1" ht="16.899999999999999" customHeight="1">
      <c r="A70" s="82" t="s">
        <v>183</v>
      </c>
      <c r="B70" s="16"/>
      <c r="C70" s="773"/>
      <c r="D70" s="773"/>
      <c r="E70" s="790">
        <v>6194679</v>
      </c>
      <c r="F70" s="773"/>
      <c r="G70" s="773"/>
      <c r="H70" s="790">
        <v>5637705</v>
      </c>
      <c r="I70" s="773"/>
      <c r="J70" s="773"/>
      <c r="K70" s="791">
        <v>6042071</v>
      </c>
      <c r="L70" s="943"/>
    </row>
    <row r="71" spans="1:12" s="243" customFormat="1" ht="16.149999999999999" customHeight="1">
      <c r="A71" s="79" t="s">
        <v>458</v>
      </c>
      <c r="B71" s="16"/>
      <c r="C71" s="773"/>
      <c r="D71" s="773"/>
      <c r="E71" s="773">
        <v>32880</v>
      </c>
      <c r="F71" s="773"/>
      <c r="G71" s="773"/>
      <c r="H71" s="773">
        <v>53811</v>
      </c>
      <c r="I71" s="773"/>
      <c r="J71" s="773"/>
      <c r="K71" s="799">
        <v>10471</v>
      </c>
      <c r="L71" s="943"/>
    </row>
    <row r="72" spans="1:12" s="243" customFormat="1" ht="16.149999999999999" customHeight="1">
      <c r="A72" s="83" t="s">
        <v>460</v>
      </c>
      <c r="B72" s="16"/>
      <c r="C72" s="773"/>
      <c r="D72" s="773"/>
      <c r="E72" s="773">
        <v>3</v>
      </c>
      <c r="F72" s="773"/>
      <c r="G72" s="773"/>
      <c r="H72" s="773">
        <v>230</v>
      </c>
      <c r="I72" s="773"/>
      <c r="J72" s="773"/>
      <c r="K72" s="799">
        <v>3</v>
      </c>
      <c r="L72" s="943"/>
    </row>
    <row r="73" spans="1:12" s="243" customFormat="1" ht="16.149999999999999" customHeight="1">
      <c r="A73" s="82" t="s">
        <v>465</v>
      </c>
      <c r="B73" s="16"/>
      <c r="C73" s="773"/>
      <c r="D73" s="773"/>
      <c r="E73" s="790">
        <v>1287</v>
      </c>
      <c r="F73" s="773"/>
      <c r="G73" s="773"/>
      <c r="H73" s="790">
        <v>20</v>
      </c>
      <c r="I73" s="773"/>
      <c r="J73" s="773"/>
      <c r="K73" s="791">
        <v>1498</v>
      </c>
      <c r="L73" s="943"/>
    </row>
    <row r="74" spans="1:12" s="243" customFormat="1" ht="16.899999999999999" customHeight="1">
      <c r="A74" s="82" t="s">
        <v>186</v>
      </c>
      <c r="B74" s="16"/>
      <c r="C74" s="773"/>
      <c r="D74" s="773"/>
      <c r="E74" s="790">
        <v>28557</v>
      </c>
      <c r="F74" s="773"/>
      <c r="G74" s="773"/>
      <c r="H74" s="790">
        <v>50663</v>
      </c>
      <c r="I74" s="773"/>
      <c r="J74" s="773"/>
      <c r="K74" s="791">
        <v>6706</v>
      </c>
      <c r="L74" s="943"/>
    </row>
    <row r="75" spans="1:12" s="243" customFormat="1" ht="16.149999999999999" customHeight="1">
      <c r="A75" s="19" t="s">
        <v>505</v>
      </c>
      <c r="B75" s="16"/>
      <c r="C75" s="773"/>
      <c r="D75" s="773"/>
      <c r="E75" s="790">
        <v>498</v>
      </c>
      <c r="F75" s="773"/>
      <c r="G75" s="773"/>
      <c r="H75" s="790">
        <v>459</v>
      </c>
      <c r="I75" s="773"/>
      <c r="J75" s="773"/>
      <c r="K75" s="791">
        <v>468</v>
      </c>
      <c r="L75" s="943"/>
    </row>
    <row r="76" spans="1:12" s="243" customFormat="1" ht="19.149999999999999" customHeight="1">
      <c r="A76" s="82" t="s">
        <v>187</v>
      </c>
      <c r="B76" s="16"/>
      <c r="C76" s="773"/>
      <c r="D76" s="773"/>
      <c r="E76" s="790">
        <v>2535</v>
      </c>
      <c r="F76" s="773"/>
      <c r="G76" s="773"/>
      <c r="H76" s="790">
        <v>2439</v>
      </c>
      <c r="I76" s="773"/>
      <c r="J76" s="773"/>
      <c r="K76" s="791">
        <v>1789</v>
      </c>
      <c r="L76" s="943"/>
    </row>
    <row r="77" spans="1:12" s="243" customFormat="1" ht="16.149999999999999" customHeight="1">
      <c r="A77" s="79" t="s">
        <v>188</v>
      </c>
      <c r="B77" s="16"/>
      <c r="C77" s="773"/>
      <c r="D77" s="773"/>
      <c r="E77" s="773">
        <v>1066193</v>
      </c>
      <c r="F77" s="773"/>
      <c r="G77" s="773"/>
      <c r="H77" s="773">
        <v>1014703</v>
      </c>
      <c r="I77" s="773"/>
      <c r="J77" s="773"/>
      <c r="K77" s="799">
        <v>914389</v>
      </c>
      <c r="L77" s="943"/>
    </row>
    <row r="78" spans="1:12" s="243" customFormat="1" ht="16.149999999999999" customHeight="1">
      <c r="A78" s="80" t="s">
        <v>459</v>
      </c>
      <c r="B78" s="17"/>
      <c r="C78" s="773"/>
      <c r="D78" s="773"/>
      <c r="E78" s="790">
        <v>1034366</v>
      </c>
      <c r="F78" s="773"/>
      <c r="G78" s="773"/>
      <c r="H78" s="790">
        <v>987932</v>
      </c>
      <c r="I78" s="773"/>
      <c r="J78" s="773"/>
      <c r="K78" s="791">
        <v>885341</v>
      </c>
      <c r="L78" s="943"/>
    </row>
    <row r="79" spans="1:12" s="243" customFormat="1" ht="16.149999999999999" customHeight="1">
      <c r="A79" s="82" t="s">
        <v>105</v>
      </c>
      <c r="B79" s="16"/>
      <c r="C79" s="773"/>
      <c r="D79" s="773"/>
      <c r="E79" s="790">
        <v>31827</v>
      </c>
      <c r="F79" s="773"/>
      <c r="G79" s="773"/>
      <c r="H79" s="790">
        <v>26771</v>
      </c>
      <c r="I79" s="773"/>
      <c r="J79" s="773"/>
      <c r="K79" s="791">
        <v>29049</v>
      </c>
      <c r="L79" s="943"/>
    </row>
    <row r="80" spans="1:12" s="243" customFormat="1" ht="16.149999999999999" customHeight="1">
      <c r="A80" s="79" t="s">
        <v>189</v>
      </c>
      <c r="B80" s="16"/>
      <c r="C80" s="773"/>
      <c r="D80" s="773"/>
      <c r="E80" s="773">
        <v>17482</v>
      </c>
      <c r="F80" s="773"/>
      <c r="G80" s="773"/>
      <c r="H80" s="773">
        <v>16295</v>
      </c>
      <c r="I80" s="773"/>
      <c r="J80" s="773"/>
      <c r="K80" s="799">
        <v>17380</v>
      </c>
      <c r="L80" s="943"/>
    </row>
    <row r="81" spans="1:12" s="243" customFormat="1" ht="16.149999999999999" customHeight="1">
      <c r="A81" s="82" t="s">
        <v>192</v>
      </c>
      <c r="B81" s="16"/>
      <c r="C81" s="773"/>
      <c r="D81" s="773"/>
      <c r="E81" s="790">
        <v>17136</v>
      </c>
      <c r="F81" s="773"/>
      <c r="G81" s="773"/>
      <c r="H81" s="790">
        <v>15713</v>
      </c>
      <c r="I81" s="773"/>
      <c r="J81" s="773"/>
      <c r="K81" s="791">
        <v>17089</v>
      </c>
      <c r="L81" s="943"/>
    </row>
    <row r="82" spans="1:12" s="243" customFormat="1" ht="16.149999999999999" customHeight="1">
      <c r="A82" s="82" t="s">
        <v>193</v>
      </c>
      <c r="B82" s="17"/>
      <c r="C82" s="773"/>
      <c r="D82" s="773"/>
      <c r="E82" s="790">
        <v>346</v>
      </c>
      <c r="F82" s="773"/>
      <c r="G82" s="773"/>
      <c r="H82" s="790">
        <v>582</v>
      </c>
      <c r="I82" s="773"/>
      <c r="J82" s="773"/>
      <c r="K82" s="791">
        <v>291</v>
      </c>
      <c r="L82" s="943"/>
    </row>
    <row r="83" spans="1:12" s="243" customFormat="1" ht="32.450000000000003" customHeight="1">
      <c r="A83" s="79" t="s">
        <v>194</v>
      </c>
      <c r="B83" s="16"/>
      <c r="C83" s="773"/>
      <c r="D83" s="773"/>
      <c r="E83" s="773">
        <v>13423</v>
      </c>
      <c r="F83" s="773"/>
      <c r="G83" s="773"/>
      <c r="H83" s="773">
        <v>12815</v>
      </c>
      <c r="I83" s="773"/>
      <c r="J83" s="773"/>
      <c r="K83" s="799">
        <v>12024</v>
      </c>
      <c r="L83" s="943"/>
    </row>
    <row r="84" spans="1:12" s="243" customFormat="1" ht="16.149999999999999" customHeight="1">
      <c r="A84" s="82" t="s">
        <v>195</v>
      </c>
      <c r="B84" s="16"/>
      <c r="C84" s="773"/>
      <c r="D84" s="773"/>
      <c r="E84" s="790">
        <v>13423</v>
      </c>
      <c r="F84" s="773"/>
      <c r="G84" s="773"/>
      <c r="H84" s="790">
        <v>12815</v>
      </c>
      <c r="I84" s="773"/>
      <c r="J84" s="773"/>
      <c r="K84" s="791">
        <v>12009</v>
      </c>
      <c r="L84" s="943"/>
    </row>
    <row r="85" spans="1:12" s="243" customFormat="1" ht="16.149999999999999" customHeight="1">
      <c r="A85" s="151" t="s">
        <v>198</v>
      </c>
      <c r="B85" s="131"/>
      <c r="C85" s="800"/>
      <c r="D85" s="800"/>
      <c r="E85" s="805">
        <v>0</v>
      </c>
      <c r="F85" s="800"/>
      <c r="G85" s="800"/>
      <c r="H85" s="805">
        <v>0</v>
      </c>
      <c r="I85" s="800"/>
      <c r="J85" s="800"/>
      <c r="K85" s="806">
        <v>15</v>
      </c>
      <c r="L85" s="943"/>
    </row>
    <row r="86" spans="1:12" s="243" customFormat="1" ht="16.899999999999999" customHeight="1">
      <c r="A86" s="79" t="s">
        <v>470</v>
      </c>
      <c r="B86" s="17"/>
      <c r="C86" s="773"/>
      <c r="D86" s="773"/>
      <c r="E86" s="773">
        <v>9954</v>
      </c>
      <c r="F86" s="773"/>
      <c r="G86" s="773"/>
      <c r="H86" s="773">
        <v>11856</v>
      </c>
      <c r="I86" s="773"/>
      <c r="J86" s="773"/>
      <c r="K86" s="799">
        <v>6548</v>
      </c>
      <c r="L86" s="943"/>
    </row>
    <row r="87" spans="1:12" s="243" customFormat="1" ht="16.149999999999999" customHeight="1">
      <c r="A87" s="82" t="s">
        <v>200</v>
      </c>
      <c r="B87" s="17"/>
      <c r="C87" s="773"/>
      <c r="D87" s="773"/>
      <c r="E87" s="790">
        <v>9954</v>
      </c>
      <c r="F87" s="773"/>
      <c r="G87" s="773"/>
      <c r="H87" s="790">
        <v>11856</v>
      </c>
      <c r="I87" s="773"/>
      <c r="J87" s="773"/>
      <c r="K87" s="791">
        <v>6548</v>
      </c>
      <c r="L87" s="943"/>
    </row>
    <row r="88" spans="1:12" s="243" customFormat="1" ht="16.149999999999999" customHeight="1">
      <c r="A88" s="276" t="s">
        <v>501</v>
      </c>
      <c r="B88" s="16"/>
      <c r="C88" s="773"/>
      <c r="D88" s="773"/>
      <c r="E88" s="790">
        <v>16395278</v>
      </c>
      <c r="F88" s="773"/>
      <c r="G88" s="773"/>
      <c r="H88" s="790">
        <v>15423351</v>
      </c>
      <c r="I88" s="773"/>
      <c r="J88" s="773"/>
      <c r="K88" s="791">
        <v>15346055</v>
      </c>
      <c r="L88" s="943"/>
    </row>
    <row r="89" spans="1:12" s="243" customFormat="1" ht="16.149999999999999" customHeight="1">
      <c r="A89" s="276" t="s">
        <v>502</v>
      </c>
      <c r="B89" s="16"/>
      <c r="C89" s="773"/>
      <c r="D89" s="773"/>
      <c r="E89" s="790">
        <v>0</v>
      </c>
      <c r="F89" s="773"/>
      <c r="G89" s="773"/>
      <c r="H89" s="790">
        <v>0</v>
      </c>
      <c r="I89" s="773"/>
      <c r="J89" s="773"/>
      <c r="K89" s="846">
        <v>-101</v>
      </c>
      <c r="L89" s="943"/>
    </row>
    <row r="90" spans="1:12" s="243" customFormat="1" ht="16.149999999999999" customHeight="1">
      <c r="A90" s="276" t="s">
        <v>503</v>
      </c>
      <c r="B90" s="16"/>
      <c r="C90" s="773"/>
      <c r="D90" s="773"/>
      <c r="E90" s="790"/>
      <c r="F90" s="773"/>
      <c r="G90" s="773"/>
      <c r="H90" s="790"/>
      <c r="I90" s="773"/>
      <c r="J90" s="773"/>
      <c r="K90" s="791"/>
      <c r="L90" s="943"/>
    </row>
    <row r="91" spans="1:12" s="243" customFormat="1" ht="16.149999999999999" customHeight="1">
      <c r="A91" s="276" t="s">
        <v>504</v>
      </c>
      <c r="B91" s="16"/>
      <c r="C91" s="773"/>
      <c r="D91" s="773"/>
      <c r="E91" s="790">
        <v>16395278</v>
      </c>
      <c r="F91" s="773"/>
      <c r="G91" s="773"/>
      <c r="H91" s="790">
        <v>15423351</v>
      </c>
      <c r="I91" s="773"/>
      <c r="J91" s="773"/>
      <c r="K91" s="791">
        <v>15345955</v>
      </c>
      <c r="L91" s="943"/>
    </row>
    <row r="92" spans="1:12" s="243" customFormat="1" ht="16.149999999999999" customHeight="1">
      <c r="A92" s="35" t="s">
        <v>78</v>
      </c>
      <c r="B92" s="600" t="s">
        <v>139</v>
      </c>
      <c r="C92" s="790">
        <v>735432</v>
      </c>
      <c r="D92" s="798">
        <v>493.28693883323001</v>
      </c>
      <c r="E92" s="790">
        <v>362779</v>
      </c>
      <c r="F92" s="790">
        <v>714001</v>
      </c>
      <c r="G92" s="798">
        <v>466.63099911624772</v>
      </c>
      <c r="H92" s="790">
        <v>333175</v>
      </c>
      <c r="I92" s="790">
        <v>700196</v>
      </c>
      <c r="J92" s="798">
        <v>457.55902632977052</v>
      </c>
      <c r="K92" s="791">
        <v>320381</v>
      </c>
      <c r="L92" s="943"/>
    </row>
    <row r="93" spans="1:12" s="243" customFormat="1" ht="16.149999999999999" customHeight="1">
      <c r="A93" s="79" t="s">
        <v>153</v>
      </c>
      <c r="B93" s="600"/>
      <c r="C93" s="773"/>
      <c r="D93" s="773"/>
      <c r="E93" s="773">
        <v>76884</v>
      </c>
      <c r="F93" s="773"/>
      <c r="G93" s="773"/>
      <c r="H93" s="773">
        <v>73040</v>
      </c>
      <c r="I93" s="773"/>
      <c r="J93" s="773"/>
      <c r="K93" s="799">
        <v>69731</v>
      </c>
      <c r="L93" s="943"/>
    </row>
    <row r="94" spans="1:12" s="243" customFormat="1" ht="16.149999999999999" customHeight="1">
      <c r="A94" s="82" t="s">
        <v>154</v>
      </c>
      <c r="B94" s="600"/>
      <c r="C94" s="773"/>
      <c r="D94" s="773"/>
      <c r="E94" s="790">
        <v>31327</v>
      </c>
      <c r="F94" s="773"/>
      <c r="G94" s="773"/>
      <c r="H94" s="790">
        <v>30020</v>
      </c>
      <c r="I94" s="773"/>
      <c r="J94" s="773"/>
      <c r="K94" s="791">
        <v>29818</v>
      </c>
      <c r="L94" s="943"/>
    </row>
    <row r="95" spans="1:12" s="243" customFormat="1" ht="16.149999999999999" customHeight="1">
      <c r="A95" s="82" t="s">
        <v>156</v>
      </c>
      <c r="B95" s="600"/>
      <c r="C95" s="773"/>
      <c r="D95" s="773"/>
      <c r="E95" s="790">
        <v>1271</v>
      </c>
      <c r="F95" s="773"/>
      <c r="G95" s="773"/>
      <c r="H95" s="790">
        <v>1053</v>
      </c>
      <c r="I95" s="773"/>
      <c r="J95" s="773"/>
      <c r="K95" s="791">
        <v>1011</v>
      </c>
      <c r="L95" s="943"/>
    </row>
    <row r="96" spans="1:12" s="243" customFormat="1" ht="16.149999999999999" customHeight="1">
      <c r="A96" s="82" t="s">
        <v>157</v>
      </c>
      <c r="B96" s="600"/>
      <c r="C96" s="773"/>
      <c r="D96" s="773"/>
      <c r="E96" s="790">
        <v>35310</v>
      </c>
      <c r="F96" s="773"/>
      <c r="G96" s="773"/>
      <c r="H96" s="790">
        <v>33538</v>
      </c>
      <c r="I96" s="773"/>
      <c r="J96" s="773"/>
      <c r="K96" s="791">
        <v>30690</v>
      </c>
      <c r="L96" s="943"/>
    </row>
    <row r="97" spans="1:12" s="243" customFormat="1" ht="16.899999999999999" customHeight="1">
      <c r="A97" s="82" t="s">
        <v>158</v>
      </c>
      <c r="B97" s="600"/>
      <c r="C97" s="773"/>
      <c r="D97" s="773"/>
      <c r="E97" s="790">
        <v>3255</v>
      </c>
      <c r="F97" s="773"/>
      <c r="G97" s="773"/>
      <c r="H97" s="790">
        <v>3205</v>
      </c>
      <c r="I97" s="773"/>
      <c r="J97" s="773"/>
      <c r="K97" s="791">
        <v>3116</v>
      </c>
      <c r="L97" s="943"/>
    </row>
    <row r="98" spans="1:12" s="243" customFormat="1" ht="16.149999999999999" customHeight="1">
      <c r="A98" s="82" t="s">
        <v>161</v>
      </c>
      <c r="B98" s="600"/>
      <c r="C98" s="773"/>
      <c r="D98" s="773"/>
      <c r="E98" s="790">
        <v>5721</v>
      </c>
      <c r="F98" s="773"/>
      <c r="G98" s="773"/>
      <c r="H98" s="790">
        <v>5224</v>
      </c>
      <c r="I98" s="773"/>
      <c r="J98" s="773"/>
      <c r="K98" s="791">
        <v>5095</v>
      </c>
      <c r="L98" s="943"/>
    </row>
    <row r="99" spans="1:12" s="243" customFormat="1" ht="16.149999999999999" customHeight="1">
      <c r="A99" s="79" t="s">
        <v>163</v>
      </c>
      <c r="B99" s="600"/>
      <c r="C99" s="773"/>
      <c r="D99" s="773"/>
      <c r="E99" s="773">
        <v>104779</v>
      </c>
      <c r="F99" s="773"/>
      <c r="G99" s="773"/>
      <c r="H99" s="773">
        <v>84501</v>
      </c>
      <c r="I99" s="773"/>
      <c r="J99" s="773"/>
      <c r="K99" s="799">
        <v>94397</v>
      </c>
      <c r="L99" s="943"/>
    </row>
    <row r="100" spans="1:12" s="243" customFormat="1" ht="16.149999999999999" customHeight="1">
      <c r="A100" s="82" t="s">
        <v>164</v>
      </c>
      <c r="B100" s="600"/>
      <c r="C100" s="773"/>
      <c r="D100" s="773"/>
      <c r="E100" s="790">
        <v>5694</v>
      </c>
      <c r="F100" s="773"/>
      <c r="G100" s="773"/>
      <c r="H100" s="790">
        <v>6262</v>
      </c>
      <c r="I100" s="773"/>
      <c r="J100" s="773"/>
      <c r="K100" s="791">
        <v>5892</v>
      </c>
      <c r="L100" s="943"/>
    </row>
    <row r="101" spans="1:12" s="243" customFormat="1" ht="16.149999999999999" customHeight="1">
      <c r="A101" s="82" t="s">
        <v>165</v>
      </c>
      <c r="B101" s="600"/>
      <c r="C101" s="773"/>
      <c r="D101" s="773"/>
      <c r="E101" s="790">
        <v>634</v>
      </c>
      <c r="F101" s="773"/>
      <c r="G101" s="773"/>
      <c r="H101" s="790">
        <v>601</v>
      </c>
      <c r="I101" s="773"/>
      <c r="J101" s="773"/>
      <c r="K101" s="791">
        <v>576</v>
      </c>
      <c r="L101" s="943"/>
    </row>
    <row r="102" spans="1:12" s="243" customFormat="1" ht="16.149999999999999" customHeight="1">
      <c r="A102" s="82" t="s">
        <v>166</v>
      </c>
      <c r="B102" s="600"/>
      <c r="C102" s="773"/>
      <c r="D102" s="773"/>
      <c r="E102" s="790">
        <v>98</v>
      </c>
      <c r="F102" s="773"/>
      <c r="G102" s="773"/>
      <c r="H102" s="790">
        <v>63</v>
      </c>
      <c r="I102" s="773"/>
      <c r="J102" s="773"/>
      <c r="K102" s="791">
        <v>60</v>
      </c>
      <c r="L102" s="943"/>
    </row>
    <row r="103" spans="1:12" s="243" customFormat="1" ht="16.149999999999999" customHeight="1">
      <c r="A103" s="82" t="s">
        <v>169</v>
      </c>
      <c r="B103" s="600"/>
      <c r="C103" s="773"/>
      <c r="D103" s="773"/>
      <c r="E103" s="790">
        <v>380</v>
      </c>
      <c r="F103" s="773"/>
      <c r="G103" s="773"/>
      <c r="H103" s="790">
        <v>305</v>
      </c>
      <c r="I103" s="773"/>
      <c r="J103" s="773"/>
      <c r="K103" s="791">
        <v>330</v>
      </c>
      <c r="L103" s="943"/>
    </row>
    <row r="104" spans="1:12" s="243" customFormat="1" ht="16.899999999999999" customHeight="1">
      <c r="A104" s="82" t="s">
        <v>170</v>
      </c>
      <c r="B104" s="600"/>
      <c r="C104" s="773"/>
      <c r="D104" s="773"/>
      <c r="E104" s="790">
        <v>9308</v>
      </c>
      <c r="F104" s="773"/>
      <c r="G104" s="773"/>
      <c r="H104" s="790">
        <v>4905</v>
      </c>
      <c r="I104" s="773"/>
      <c r="J104" s="773"/>
      <c r="K104" s="791">
        <v>9624</v>
      </c>
      <c r="L104" s="943"/>
    </row>
    <row r="105" spans="1:12" s="243" customFormat="1" ht="16.149999999999999" customHeight="1">
      <c r="A105" s="82" t="s">
        <v>174</v>
      </c>
      <c r="B105" s="600"/>
      <c r="C105" s="773"/>
      <c r="D105" s="773"/>
      <c r="E105" s="790">
        <v>9</v>
      </c>
      <c r="F105" s="773"/>
      <c r="G105" s="773"/>
      <c r="H105" s="790">
        <v>9</v>
      </c>
      <c r="I105" s="773"/>
      <c r="J105" s="773"/>
      <c r="K105" s="791">
        <v>8</v>
      </c>
      <c r="L105" s="943"/>
    </row>
    <row r="106" spans="1:12" s="243" customFormat="1" ht="16.149999999999999" customHeight="1">
      <c r="A106" s="82" t="s">
        <v>177</v>
      </c>
      <c r="B106" s="600"/>
      <c r="C106" s="773"/>
      <c r="D106" s="773"/>
      <c r="E106" s="790">
        <v>58834</v>
      </c>
      <c r="F106" s="773"/>
      <c r="G106" s="773"/>
      <c r="H106" s="790">
        <v>45059</v>
      </c>
      <c r="I106" s="773"/>
      <c r="J106" s="773"/>
      <c r="K106" s="791">
        <v>52999</v>
      </c>
      <c r="L106" s="943"/>
    </row>
    <row r="107" spans="1:12" s="243" customFormat="1" ht="16.149999999999999" customHeight="1">
      <c r="A107" s="82" t="s">
        <v>178</v>
      </c>
      <c r="B107" s="600"/>
      <c r="C107" s="773"/>
      <c r="D107" s="773"/>
      <c r="E107" s="790">
        <v>29822</v>
      </c>
      <c r="F107" s="773"/>
      <c r="G107" s="773"/>
      <c r="H107" s="790">
        <v>27297</v>
      </c>
      <c r="I107" s="773"/>
      <c r="J107" s="773"/>
      <c r="K107" s="791">
        <v>24907</v>
      </c>
      <c r="L107" s="943"/>
    </row>
    <row r="108" spans="1:12" s="243" customFormat="1" ht="16.899999999999999" customHeight="1">
      <c r="A108" s="79" t="s">
        <v>180</v>
      </c>
      <c r="B108" s="600"/>
      <c r="C108" s="773"/>
      <c r="D108" s="773"/>
      <c r="E108" s="773">
        <v>156887</v>
      </c>
      <c r="F108" s="773"/>
      <c r="G108" s="773"/>
      <c r="H108" s="773">
        <v>154211</v>
      </c>
      <c r="I108" s="773"/>
      <c r="J108" s="773"/>
      <c r="K108" s="799">
        <v>135904</v>
      </c>
      <c r="L108" s="943"/>
    </row>
    <row r="109" spans="1:12" s="243" customFormat="1" ht="16.149999999999999" customHeight="1">
      <c r="A109" s="82" t="s">
        <v>181</v>
      </c>
      <c r="B109" s="600"/>
      <c r="C109" s="773"/>
      <c r="D109" s="773"/>
      <c r="E109" s="790">
        <v>1</v>
      </c>
      <c r="F109" s="773"/>
      <c r="G109" s="773"/>
      <c r="H109" s="790">
        <v>1</v>
      </c>
      <c r="I109" s="773"/>
      <c r="J109" s="773"/>
      <c r="K109" s="791">
        <v>0</v>
      </c>
      <c r="L109" s="943"/>
    </row>
    <row r="110" spans="1:12" s="243" customFormat="1" ht="16.149999999999999" customHeight="1">
      <c r="A110" s="82" t="s">
        <v>182</v>
      </c>
      <c r="B110" s="600"/>
      <c r="C110" s="773"/>
      <c r="D110" s="773"/>
      <c r="E110" s="790">
        <v>156886</v>
      </c>
      <c r="F110" s="773"/>
      <c r="G110" s="773"/>
      <c r="H110" s="790">
        <v>154210</v>
      </c>
      <c r="I110" s="773"/>
      <c r="J110" s="773"/>
      <c r="K110" s="791">
        <v>135904</v>
      </c>
      <c r="L110" s="943"/>
    </row>
    <row r="111" spans="1:12" s="243" customFormat="1" ht="16.149999999999999" customHeight="1">
      <c r="A111" s="79" t="s">
        <v>458</v>
      </c>
      <c r="B111" s="600"/>
      <c r="C111" s="773"/>
      <c r="D111" s="773"/>
      <c r="E111" s="773">
        <v>358</v>
      </c>
      <c r="F111" s="773"/>
      <c r="G111" s="773"/>
      <c r="H111" s="773">
        <v>252</v>
      </c>
      <c r="I111" s="773"/>
      <c r="J111" s="773"/>
      <c r="K111" s="799">
        <v>365</v>
      </c>
      <c r="L111" s="943"/>
    </row>
    <row r="112" spans="1:12" s="243" customFormat="1" ht="16.149999999999999" customHeight="1">
      <c r="A112" s="82" t="s">
        <v>186</v>
      </c>
      <c r="B112" s="600"/>
      <c r="C112" s="773"/>
      <c r="D112" s="773"/>
      <c r="E112" s="790">
        <v>11</v>
      </c>
      <c r="F112" s="773"/>
      <c r="G112" s="773"/>
      <c r="H112" s="790">
        <v>2</v>
      </c>
      <c r="I112" s="773"/>
      <c r="J112" s="773"/>
      <c r="K112" s="791">
        <v>0</v>
      </c>
      <c r="L112" s="943"/>
    </row>
    <row r="113" spans="1:29" s="243" customFormat="1" ht="16.149999999999999" customHeight="1">
      <c r="A113" s="82" t="s">
        <v>527</v>
      </c>
      <c r="B113" s="600"/>
      <c r="C113" s="773"/>
      <c r="D113" s="773"/>
      <c r="E113" s="790">
        <v>255</v>
      </c>
      <c r="F113" s="773"/>
      <c r="G113" s="773"/>
      <c r="H113" s="790">
        <v>201</v>
      </c>
      <c r="I113" s="773"/>
      <c r="J113" s="773"/>
      <c r="K113" s="791">
        <v>287</v>
      </c>
      <c r="L113" s="943"/>
    </row>
    <row r="114" spans="1:29" s="243" customFormat="1" ht="16.149999999999999" customHeight="1">
      <c r="A114" s="82" t="s">
        <v>187</v>
      </c>
      <c r="B114" s="600"/>
      <c r="C114" s="773"/>
      <c r="D114" s="773"/>
      <c r="E114" s="790">
        <v>92</v>
      </c>
      <c r="F114" s="773"/>
      <c r="G114" s="773"/>
      <c r="H114" s="790">
        <v>49</v>
      </c>
      <c r="I114" s="773"/>
      <c r="J114" s="773"/>
      <c r="K114" s="791">
        <v>78</v>
      </c>
      <c r="L114" s="943"/>
    </row>
    <row r="115" spans="1:29" s="243" customFormat="1" ht="16.149999999999999" customHeight="1">
      <c r="A115" s="79" t="s">
        <v>188</v>
      </c>
      <c r="B115" s="600"/>
      <c r="C115" s="773"/>
      <c r="D115" s="773"/>
      <c r="E115" s="773">
        <v>23331</v>
      </c>
      <c r="F115" s="773"/>
      <c r="G115" s="773"/>
      <c r="H115" s="773">
        <v>20574</v>
      </c>
      <c r="I115" s="773"/>
      <c r="J115" s="773"/>
      <c r="K115" s="799">
        <v>19470</v>
      </c>
      <c r="L115" s="943"/>
    </row>
    <row r="116" spans="1:29" s="243" customFormat="1" ht="16.149999999999999" customHeight="1">
      <c r="A116" s="80" t="s">
        <v>459</v>
      </c>
      <c r="B116" s="600"/>
      <c r="C116" s="773"/>
      <c r="D116" s="773"/>
      <c r="E116" s="790">
        <v>23314</v>
      </c>
      <c r="F116" s="773"/>
      <c r="G116" s="773"/>
      <c r="H116" s="790">
        <v>20561</v>
      </c>
      <c r="I116" s="773"/>
      <c r="J116" s="773"/>
      <c r="K116" s="791">
        <v>19470</v>
      </c>
      <c r="L116" s="943"/>
    </row>
    <row r="117" spans="1:29" s="243" customFormat="1" ht="16.149999999999999" customHeight="1">
      <c r="A117" s="82" t="s">
        <v>105</v>
      </c>
      <c r="B117" s="600"/>
      <c r="C117" s="773"/>
      <c r="D117" s="773"/>
      <c r="E117" s="790">
        <v>17</v>
      </c>
      <c r="F117" s="773"/>
      <c r="G117" s="773"/>
      <c r="H117" s="790">
        <v>13</v>
      </c>
      <c r="I117" s="773"/>
      <c r="J117" s="773"/>
      <c r="K117" s="791">
        <v>0</v>
      </c>
      <c r="L117" s="943"/>
    </row>
    <row r="118" spans="1:29" s="243" customFormat="1" ht="16.149999999999999" customHeight="1">
      <c r="A118" s="79" t="s">
        <v>189</v>
      </c>
      <c r="B118" s="600"/>
      <c r="C118" s="773"/>
      <c r="D118" s="773"/>
      <c r="E118" s="773">
        <v>389</v>
      </c>
      <c r="F118" s="773"/>
      <c r="G118" s="773"/>
      <c r="H118" s="773">
        <v>446</v>
      </c>
      <c r="I118" s="773"/>
      <c r="J118" s="773"/>
      <c r="K118" s="799">
        <v>386</v>
      </c>
      <c r="L118" s="943"/>
    </row>
    <row r="119" spans="1:29" s="243" customFormat="1" ht="16.899999999999999" customHeight="1">
      <c r="A119" s="82" t="s">
        <v>192</v>
      </c>
      <c r="B119" s="600"/>
      <c r="C119" s="773"/>
      <c r="D119" s="773"/>
      <c r="E119" s="790">
        <v>388</v>
      </c>
      <c r="F119" s="773"/>
      <c r="G119" s="773"/>
      <c r="H119" s="790">
        <v>445</v>
      </c>
      <c r="I119" s="773"/>
      <c r="J119" s="773"/>
      <c r="K119" s="791">
        <v>383</v>
      </c>
      <c r="L119" s="943"/>
    </row>
    <row r="120" spans="1:29" s="243" customFormat="1" ht="16.149999999999999" customHeight="1">
      <c r="A120" s="82" t="s">
        <v>193</v>
      </c>
      <c r="B120" s="600"/>
      <c r="C120" s="773"/>
      <c r="D120" s="773"/>
      <c r="E120" s="790">
        <v>1</v>
      </c>
      <c r="F120" s="773"/>
      <c r="G120" s="773"/>
      <c r="H120" s="790">
        <v>1</v>
      </c>
      <c r="I120" s="773"/>
      <c r="J120" s="773"/>
      <c r="K120" s="791">
        <v>3</v>
      </c>
      <c r="L120" s="943"/>
    </row>
    <row r="121" spans="1:29" s="243" customFormat="1" ht="34.15" customHeight="1">
      <c r="A121" s="79" t="s">
        <v>194</v>
      </c>
      <c r="B121" s="600"/>
      <c r="C121" s="773"/>
      <c r="D121" s="773"/>
      <c r="E121" s="773">
        <v>151</v>
      </c>
      <c r="F121" s="773"/>
      <c r="G121" s="773"/>
      <c r="H121" s="773">
        <v>151</v>
      </c>
      <c r="I121" s="773"/>
      <c r="J121" s="773"/>
      <c r="K121" s="799">
        <v>130</v>
      </c>
      <c r="L121" s="943"/>
    </row>
    <row r="122" spans="1:29" s="243" customFormat="1" ht="17.45" customHeight="1">
      <c r="A122" s="82" t="s">
        <v>195</v>
      </c>
      <c r="B122" s="600"/>
      <c r="C122" s="773"/>
      <c r="D122" s="773"/>
      <c r="E122" s="790">
        <v>151</v>
      </c>
      <c r="F122" s="773"/>
      <c r="G122" s="773"/>
      <c r="H122" s="790">
        <v>151</v>
      </c>
      <c r="I122" s="773"/>
      <c r="J122" s="773"/>
      <c r="K122" s="791">
        <v>130</v>
      </c>
      <c r="L122" s="943"/>
    </row>
    <row r="123" spans="1:29" s="53" customFormat="1" ht="19.149999999999999" customHeight="1" thickBot="1">
      <c r="A123" s="29" t="s">
        <v>141</v>
      </c>
      <c r="B123" s="601"/>
      <c r="C123" s="802"/>
      <c r="D123" s="802"/>
      <c r="E123" s="802">
        <v>34223275</v>
      </c>
      <c r="F123" s="802"/>
      <c r="G123" s="802"/>
      <c r="H123" s="802">
        <v>31560630</v>
      </c>
      <c r="I123" s="802"/>
      <c r="J123" s="802"/>
      <c r="K123" s="803">
        <v>31799642</v>
      </c>
      <c r="L123" s="943"/>
    </row>
    <row r="124" spans="1:29" ht="67.900000000000006" customHeight="1">
      <c r="A124" s="985" t="s">
        <v>766</v>
      </c>
      <c r="B124" s="1166"/>
      <c r="C124" s="1166"/>
      <c r="D124" s="1166"/>
      <c r="E124" s="1166"/>
      <c r="F124" s="1166"/>
      <c r="G124" s="1166"/>
      <c r="H124" s="1166"/>
      <c r="I124" s="1166"/>
      <c r="J124" s="1166"/>
      <c r="K124" s="1166"/>
      <c r="L124" s="1172"/>
      <c r="M124" s="1172"/>
      <c r="N124" s="1172"/>
      <c r="O124" s="1172"/>
      <c r="P124" s="1172"/>
      <c r="Q124" s="1172"/>
      <c r="R124" s="1172"/>
      <c r="S124" s="1172"/>
      <c r="T124" s="1172"/>
      <c r="U124" s="1172"/>
      <c r="V124" s="1172"/>
      <c r="W124" s="1172"/>
      <c r="X124" s="1172"/>
      <c r="Y124" s="1172"/>
      <c r="Z124" s="1172"/>
      <c r="AA124" s="1172"/>
      <c r="AB124" s="1172"/>
      <c r="AC124" s="1172"/>
    </row>
    <row r="125" spans="1:29" ht="16.149999999999999" customHeight="1"/>
    <row r="126" spans="1:29" ht="16.149999999999999" customHeight="1"/>
    <row r="127" spans="1:29" ht="32.450000000000003" customHeight="1"/>
    <row r="128" spans="1:29" ht="16.149999999999999" customHeight="1"/>
    <row r="129" ht="16.149999999999999" customHeight="1"/>
    <row r="130" ht="16.149999999999999" customHeight="1"/>
    <row r="131" ht="16.149999999999999" customHeight="1"/>
    <row r="132" ht="16.149999999999999" customHeight="1"/>
    <row r="133" ht="16.149999999999999" customHeight="1"/>
    <row r="134" ht="16.149999999999999" customHeight="1"/>
    <row r="135" ht="16.149999999999999" customHeight="1"/>
    <row r="136" ht="16.149999999999999" customHeight="1"/>
    <row r="137" ht="16.149999999999999" customHeight="1"/>
    <row r="138" ht="16.149999999999999" customHeight="1"/>
    <row r="140" ht="16.149999999999999" customHeight="1"/>
    <row r="141" ht="16.149999999999999" customHeight="1"/>
    <row r="142" ht="16.149999999999999" customHeight="1"/>
    <row r="143" ht="16.149999999999999" customHeight="1"/>
    <row r="144" ht="16.149999999999999" customHeight="1"/>
    <row r="145" ht="16.149999999999999" customHeight="1"/>
    <row r="146" ht="16.149999999999999" customHeight="1"/>
    <row r="147" ht="16.149999999999999" customHeight="1"/>
    <row r="148" ht="16.149999999999999" customHeight="1"/>
    <row r="149" ht="16.149999999999999" customHeight="1"/>
    <row r="150" ht="16.149999999999999" customHeight="1"/>
    <row r="151" ht="16.149999999999999" customHeight="1"/>
    <row r="152" ht="16.149999999999999" customHeight="1"/>
    <row r="153" ht="16.149999999999999" customHeight="1"/>
    <row r="154" ht="16.149999999999999" customHeight="1"/>
    <row r="155" ht="16.899999999999999" customHeight="1"/>
    <row r="156" ht="16.149999999999999" customHeight="1"/>
    <row r="157" ht="16.149999999999999" customHeight="1"/>
    <row r="158" ht="16.149999999999999" customHeight="1"/>
    <row r="159" ht="16.149999999999999" customHeight="1"/>
    <row r="160" ht="16.149999999999999" customHeight="1"/>
    <row r="161" ht="16.149999999999999" customHeight="1"/>
    <row r="162" ht="16.149999999999999" customHeight="1"/>
    <row r="163" ht="16.149999999999999" customHeight="1"/>
    <row r="164" ht="16.149999999999999" customHeight="1"/>
    <row r="165" ht="16.149999999999999" customHeight="1"/>
    <row r="166" ht="16.149999999999999" customHeight="1"/>
    <row r="167" ht="16.899999999999999" customHeight="1"/>
    <row r="168" ht="16.149999999999999" customHeight="1"/>
    <row r="169" ht="16.149999999999999" customHeight="1"/>
    <row r="170" ht="16.149999999999999" customHeight="1"/>
    <row r="171" ht="16.149999999999999" customHeight="1"/>
    <row r="172" ht="16.149999999999999" customHeight="1"/>
    <row r="173" ht="16.149999999999999" customHeight="1"/>
    <row r="174" ht="16.149999999999999" customHeight="1"/>
    <row r="175" ht="32.450000000000003" customHeight="1"/>
    <row r="176" ht="16.149999999999999" customHeight="1"/>
    <row r="177" ht="16.149999999999999" customHeight="1"/>
    <row r="178" ht="16.149999999999999" customHeight="1"/>
    <row r="179" ht="16.149999999999999" customHeight="1"/>
    <row r="180" ht="16.149999999999999" customHeight="1"/>
    <row r="181" ht="16.149999999999999" customHeight="1"/>
    <row r="182" ht="16.149999999999999" customHeight="1"/>
    <row r="183" ht="16.149999999999999" customHeight="1"/>
    <row r="184" ht="16.149999999999999" customHeight="1"/>
    <row r="185" ht="16.149999999999999" customHeight="1"/>
    <row r="186" ht="16.149999999999999" customHeight="1"/>
    <row r="187" ht="16.149999999999999" customHeight="1"/>
    <row r="188" ht="16.149999999999999" customHeight="1"/>
    <row r="189" ht="16.149999999999999" customHeight="1"/>
    <row r="190" ht="16.149999999999999" customHeight="1"/>
    <row r="191" ht="16.149999999999999" customHeight="1"/>
    <row r="192" ht="16.149999999999999" customHeight="1"/>
    <row r="193" ht="16.149999999999999" customHeight="1"/>
    <row r="194" ht="16.899999999999999" customHeight="1"/>
    <row r="195" ht="16.149999999999999" customHeight="1"/>
    <row r="196" ht="16.149999999999999" customHeight="1"/>
    <row r="197" ht="16.899999999999999" customHeight="1"/>
    <row r="198" ht="16.149999999999999" customHeight="1"/>
    <row r="199" ht="16.149999999999999" customHeight="1"/>
    <row r="200" ht="16.149999999999999" customHeight="1"/>
    <row r="201" ht="16.149999999999999" customHeight="1"/>
    <row r="202" ht="16.899999999999999" customHeight="1"/>
    <row r="203" ht="16.149999999999999" customHeight="1"/>
    <row r="204" ht="16.149999999999999" customHeight="1"/>
    <row r="205" ht="16.149999999999999" customHeight="1"/>
    <row r="206" ht="16.149999999999999" customHeight="1"/>
    <row r="207" ht="16.149999999999999" customHeight="1"/>
    <row r="208" ht="16.149999999999999" customHeight="1"/>
    <row r="209" ht="16.149999999999999" customHeight="1"/>
    <row r="210" ht="16.149999999999999" customHeight="1"/>
    <row r="211" ht="16.149999999999999" customHeight="1"/>
    <row r="212" ht="16.149999999999999" customHeight="1"/>
    <row r="213" ht="16.149999999999999" customHeight="1"/>
    <row r="214" ht="16.149999999999999" customHeight="1"/>
    <row r="215" ht="16.149999999999999" customHeight="1"/>
    <row r="216" ht="16.149999999999999" customHeight="1"/>
    <row r="217" ht="16.149999999999999" customHeight="1"/>
    <row r="218" ht="16.149999999999999" customHeight="1"/>
    <row r="219" ht="16.149999999999999" customHeight="1"/>
    <row r="220" ht="16.149999999999999" customHeight="1"/>
    <row r="221" ht="16.149999999999999" customHeight="1"/>
    <row r="222" ht="16.149999999999999" customHeight="1"/>
    <row r="223" ht="32.450000000000003" customHeight="1"/>
    <row r="224" ht="16.149999999999999" customHeight="1"/>
    <row r="225" ht="16.149999999999999" customHeight="1"/>
    <row r="226" ht="16.149999999999999" customHeight="1"/>
    <row r="227" ht="16.149999999999999" customHeight="1"/>
    <row r="228" ht="16.149999999999999" customHeight="1"/>
    <row r="229" ht="16.149999999999999" customHeight="1"/>
    <row r="230" ht="16.149999999999999" customHeight="1"/>
    <row r="231" ht="16.149999999999999" customHeight="1"/>
    <row r="232" ht="16.149999999999999" customHeight="1"/>
    <row r="233" ht="16.149999999999999" customHeight="1"/>
    <row r="234" ht="16.149999999999999" customHeight="1"/>
    <row r="235" ht="32.450000000000003" customHeight="1"/>
    <row r="236" ht="16.149999999999999" customHeight="1"/>
    <row r="237" ht="16.149999999999999" customHeight="1"/>
    <row r="238" ht="16.149999999999999" customHeight="1"/>
    <row r="239" ht="16.149999999999999" customHeight="1"/>
    <row r="240" ht="16.899999999999999" customHeight="1"/>
    <row r="241" ht="16.149999999999999" customHeight="1"/>
    <row r="242" ht="16.149999999999999" customHeight="1"/>
    <row r="243" ht="16.149999999999999" customHeight="1"/>
    <row r="244" ht="16.149999999999999" customHeight="1"/>
    <row r="245" ht="16.899999999999999" customHeight="1"/>
    <row r="246" ht="16.149999999999999" customHeight="1"/>
    <row r="247" ht="16.149999999999999" customHeight="1"/>
    <row r="248" ht="16.149999999999999" customHeight="1"/>
    <row r="249" ht="16.149999999999999" customHeight="1"/>
    <row r="250" ht="16.149999999999999" customHeight="1"/>
    <row r="251" ht="16.149999999999999" customHeight="1"/>
    <row r="252" ht="16.149999999999999" customHeight="1"/>
    <row r="253" ht="16.149999999999999" customHeight="1"/>
    <row r="254" ht="16.149999999999999" customHeight="1"/>
    <row r="255" ht="16.149999999999999" customHeight="1"/>
    <row r="256" ht="16.149999999999999" customHeight="1"/>
    <row r="257" ht="16.149999999999999" customHeight="1"/>
    <row r="258" ht="16.149999999999999" customHeight="1"/>
    <row r="259" ht="16.149999999999999" customHeight="1"/>
    <row r="260" ht="16.149999999999999" customHeight="1"/>
    <row r="261" ht="16.149999999999999" customHeight="1"/>
    <row r="262" ht="16.149999999999999" customHeight="1"/>
    <row r="263" ht="16.149999999999999" customHeight="1"/>
    <row r="264" ht="16.149999999999999" customHeight="1"/>
    <row r="265" ht="16.149999999999999" customHeight="1"/>
    <row r="266" ht="16.149999999999999" customHeight="1"/>
    <row r="267" ht="16.149999999999999" customHeight="1"/>
    <row r="268" ht="16.149999999999999" customHeight="1"/>
    <row r="269" ht="16.149999999999999" customHeight="1"/>
    <row r="270" ht="16.149999999999999" customHeight="1"/>
    <row r="271" ht="16.149999999999999" customHeight="1"/>
    <row r="272" ht="16.149999999999999" customHeight="1"/>
    <row r="273" ht="16.149999999999999" customHeight="1"/>
    <row r="274" ht="16.149999999999999" customHeight="1"/>
    <row r="275" ht="16.149999999999999" customHeight="1"/>
    <row r="276" ht="16.149999999999999" customHeight="1"/>
    <row r="277" ht="16.149999999999999" customHeight="1"/>
    <row r="278" ht="16.149999999999999" customHeight="1"/>
    <row r="279" ht="16.899999999999999" customHeight="1"/>
    <row r="280" ht="16.149999999999999" customHeight="1"/>
    <row r="281" ht="16.149999999999999" customHeight="1"/>
    <row r="282" ht="16.149999999999999" customHeight="1"/>
    <row r="283" ht="16.149999999999999" customHeight="1"/>
    <row r="284" ht="16.149999999999999" customHeight="1"/>
    <row r="285" ht="16.149999999999999" customHeight="1"/>
    <row r="286" ht="16.149999999999999" customHeight="1"/>
    <row r="287" ht="16.149999999999999" customHeight="1"/>
    <row r="288" ht="16.149999999999999" customHeight="1"/>
    <row r="289" ht="16.149999999999999" customHeight="1"/>
    <row r="290" ht="16.149999999999999" customHeight="1"/>
    <row r="291" ht="16.149999999999999" customHeight="1"/>
    <row r="292" ht="16.149999999999999" customHeight="1"/>
    <row r="293" ht="16.149999999999999" customHeight="1"/>
    <row r="294" ht="16.149999999999999" customHeight="1"/>
    <row r="295" ht="16.149999999999999" customHeight="1"/>
    <row r="296" ht="16.899999999999999" customHeight="1"/>
    <row r="297" ht="16.149999999999999" customHeight="1"/>
    <row r="298" ht="16.149999999999999" customHeight="1"/>
    <row r="299" ht="16.149999999999999" customHeight="1"/>
    <row r="300" ht="16.149999999999999" customHeight="1"/>
    <row r="301" ht="16.149999999999999" customHeight="1"/>
    <row r="302" ht="16.149999999999999" customHeight="1"/>
    <row r="303" ht="16.149999999999999" customHeight="1"/>
    <row r="304" ht="16.149999999999999" customHeight="1"/>
    <row r="305" ht="16.149999999999999" customHeight="1"/>
    <row r="306" ht="16.149999999999999" customHeight="1"/>
    <row r="307" ht="16.149999999999999" customHeight="1"/>
    <row r="308" ht="16.149999999999999" customHeight="1"/>
    <row r="309" ht="16.149999999999999" customHeight="1"/>
    <row r="310" ht="16.149999999999999" customHeight="1"/>
    <row r="311" ht="32.450000000000003" customHeight="1"/>
    <row r="312" ht="16.149999999999999" customHeight="1"/>
    <row r="313" ht="16.149999999999999" customHeight="1"/>
    <row r="314" ht="16.149999999999999" customHeight="1"/>
    <row r="315" ht="16.149999999999999" customHeight="1"/>
    <row r="316" ht="16.149999999999999" customHeight="1"/>
    <row r="317" ht="16.149999999999999" customHeight="1"/>
    <row r="318" ht="16.149999999999999" customHeight="1"/>
    <row r="319" ht="16.149999999999999" customHeight="1"/>
    <row r="320" ht="16.149999999999999" customHeight="1"/>
    <row r="321" ht="16.149999999999999" customHeight="1"/>
    <row r="322" ht="32.450000000000003" customHeight="1"/>
    <row r="323" ht="16.149999999999999" customHeight="1"/>
    <row r="324" ht="16.149999999999999" customHeight="1"/>
    <row r="325" ht="16.149999999999999" customHeight="1"/>
    <row r="326" ht="16.149999999999999" customHeight="1"/>
    <row r="327" ht="16.149999999999999" customHeight="1"/>
    <row r="328" ht="16.149999999999999" customHeight="1"/>
    <row r="329" ht="16.149999999999999" customHeight="1"/>
    <row r="330" ht="16.149999999999999" customHeight="1"/>
    <row r="331" ht="16.149999999999999" customHeight="1"/>
    <row r="332" ht="16.149999999999999" customHeight="1"/>
    <row r="333" ht="16.149999999999999" customHeight="1"/>
    <row r="335" ht="16.149999999999999" customHeight="1"/>
    <row r="336" ht="16.149999999999999" customHeight="1"/>
    <row r="337" ht="16.149999999999999" customHeight="1"/>
    <row r="338" ht="16.149999999999999" customHeight="1"/>
    <row r="339" ht="16.149999999999999" customHeight="1"/>
    <row r="340" ht="16.149999999999999" customHeight="1"/>
    <row r="341" ht="16.149999999999999" customHeight="1"/>
    <row r="342" ht="16.149999999999999" customHeight="1"/>
    <row r="343" ht="16.149999999999999" customHeight="1"/>
    <row r="344" ht="16.149999999999999" customHeight="1"/>
    <row r="345" ht="16.149999999999999" customHeight="1"/>
    <row r="346" ht="16.149999999999999" customHeight="1"/>
  </sheetData>
  <mergeCells count="6">
    <mergeCell ref="A124:AC124"/>
    <mergeCell ref="C4:E4"/>
    <mergeCell ref="F4:H4"/>
    <mergeCell ref="I4:K4"/>
    <mergeCell ref="A4:A5"/>
    <mergeCell ref="B4:B5"/>
  </mergeCells>
  <phoneticPr fontId="14" type="noConversion"/>
  <printOptions horizontalCentered="1"/>
  <pageMargins left="0.78740157480314965" right="0.59055118110236227" top="0.62992125984251968" bottom="0.55118110236220474" header="0.31496062992125984" footer="0.31496062992125984"/>
  <pageSetup paperSize="9" scale="93" firstPageNumber="36" pageOrder="overThenDown" orientation="portrait" blackAndWhite="1" useFirstPageNumber="1" horizontalDpi="300" verticalDpi="300" r:id="rId1"/>
  <headerFooter alignWithMargins="0">
    <oddFooter>&amp;C&amp;"標楷體,標準"&amp;P</oddFooter>
  </headerFooter>
  <rowBreaks count="2" manualBreakCount="2">
    <brk id="45" max="10" man="1"/>
    <brk id="85" max="10" man="1"/>
  </rowBreaks>
  <colBreaks count="1" manualBreakCount="1">
    <brk id="5" max="164"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F253"/>
  <sheetViews>
    <sheetView view="pageBreakPreview" zoomScale="75" zoomScaleNormal="75" workbookViewId="0">
      <selection activeCell="C28" sqref="C28"/>
    </sheetView>
  </sheetViews>
  <sheetFormatPr defaultColWidth="9" defaultRowHeight="16.5"/>
  <cols>
    <col min="1" max="1" width="16.5" style="407" customWidth="1"/>
    <col min="2" max="2" width="15.25" style="407" customWidth="1"/>
    <col min="3" max="3" width="34.5" style="407" customWidth="1"/>
    <col min="4" max="4" width="18.875" style="407" customWidth="1"/>
    <col min="5" max="5" width="0.125" style="407" customWidth="1"/>
    <col min="6" max="6" width="11.375" style="407" bestFit="1" customWidth="1"/>
    <col min="7" max="16384" width="9" style="407"/>
  </cols>
  <sheetData>
    <row r="1" spans="1:6" ht="22.9" customHeight="1">
      <c r="A1" s="104" t="s">
        <v>58</v>
      </c>
      <c r="B1" s="41"/>
      <c r="C1" s="41"/>
      <c r="D1" s="41"/>
    </row>
    <row r="2" spans="1:6" ht="24.95" customHeight="1">
      <c r="A2" s="42" t="s">
        <v>506</v>
      </c>
      <c r="B2" s="42"/>
      <c r="C2" s="42"/>
      <c r="D2" s="42"/>
    </row>
    <row r="3" spans="1:6" s="268" customFormat="1" ht="19.149999999999999" customHeight="1" thickBot="1">
      <c r="A3" s="101" t="s">
        <v>115</v>
      </c>
      <c r="B3" s="112" t="s">
        <v>209</v>
      </c>
      <c r="C3" s="112" t="s">
        <v>717</v>
      </c>
      <c r="D3" s="90" t="s">
        <v>64</v>
      </c>
    </row>
    <row r="4" spans="1:6" s="97" customFormat="1" ht="35.450000000000003" customHeight="1">
      <c r="A4" s="593" t="s">
        <v>65</v>
      </c>
      <c r="B4" s="594" t="s">
        <v>68</v>
      </c>
      <c r="C4" s="595" t="s">
        <v>210</v>
      </c>
      <c r="D4" s="596" t="s">
        <v>67</v>
      </c>
    </row>
    <row r="5" spans="1:6" s="113" customFormat="1">
      <c r="A5" s="807">
        <v>12945</v>
      </c>
      <c r="B5" s="808">
        <v>11701</v>
      </c>
      <c r="C5" s="59" t="s">
        <v>54</v>
      </c>
      <c r="D5" s="814">
        <v>13094</v>
      </c>
      <c r="F5" s="861">
        <f>A5+B5+D5</f>
        <v>37740</v>
      </c>
    </row>
    <row r="6" spans="1:6" s="592" customFormat="1">
      <c r="A6" s="809">
        <v>12945</v>
      </c>
      <c r="B6" s="810">
        <v>11701</v>
      </c>
      <c r="C6" s="93" t="s">
        <v>55</v>
      </c>
      <c r="D6" s="815">
        <v>13094</v>
      </c>
      <c r="E6" s="592">
        <v>909243</v>
      </c>
      <c r="F6" s="861">
        <f>A6+B6+D6</f>
        <v>37740</v>
      </c>
    </row>
    <row r="7" spans="1:6" s="592" customFormat="1">
      <c r="A7" s="809">
        <v>218</v>
      </c>
      <c r="B7" s="810">
        <v>200</v>
      </c>
      <c r="C7" s="88" t="s">
        <v>153</v>
      </c>
      <c r="D7" s="815">
        <v>145</v>
      </c>
      <c r="E7" s="408">
        <v>896149</v>
      </c>
      <c r="F7" s="861">
        <f>A7+B7+D7</f>
        <v>563</v>
      </c>
    </row>
    <row r="8" spans="1:6" s="592" customFormat="1">
      <c r="A8" s="809">
        <v>199</v>
      </c>
      <c r="B8" s="810">
        <v>129</v>
      </c>
      <c r="C8" s="72" t="s">
        <v>154</v>
      </c>
      <c r="D8" s="815">
        <v>129</v>
      </c>
      <c r="F8" s="861">
        <f>A8+B8+D8</f>
        <v>457</v>
      </c>
    </row>
    <row r="9" spans="1:6" s="592" customFormat="1">
      <c r="A9" s="809">
        <v>0</v>
      </c>
      <c r="B9" s="810">
        <v>71</v>
      </c>
      <c r="C9" s="72" t="s">
        <v>155</v>
      </c>
      <c r="D9" s="815">
        <v>0</v>
      </c>
      <c r="F9" s="861">
        <f>A9+B9+D9</f>
        <v>71</v>
      </c>
    </row>
    <row r="10" spans="1:6" s="592" customFormat="1">
      <c r="A10" s="809">
        <v>19</v>
      </c>
      <c r="B10" s="810">
        <v>0</v>
      </c>
      <c r="C10" s="72" t="s">
        <v>161</v>
      </c>
      <c r="D10" s="815">
        <v>16</v>
      </c>
      <c r="F10" s="861">
        <f>A10+B10+D10</f>
        <v>35</v>
      </c>
    </row>
    <row r="11" spans="1:6" s="592" customFormat="1">
      <c r="A11" s="809">
        <v>9752</v>
      </c>
      <c r="B11" s="810">
        <v>8651</v>
      </c>
      <c r="C11" s="88" t="s">
        <v>163</v>
      </c>
      <c r="D11" s="815">
        <v>9603</v>
      </c>
      <c r="F11" s="861">
        <f>A11+B11+D11</f>
        <v>28006</v>
      </c>
    </row>
    <row r="12" spans="1:6" s="592" customFormat="1">
      <c r="A12" s="809">
        <v>453</v>
      </c>
      <c r="B12" s="810">
        <v>311</v>
      </c>
      <c r="C12" s="72" t="s">
        <v>165</v>
      </c>
      <c r="D12" s="815">
        <v>389</v>
      </c>
      <c r="F12" s="861">
        <f>A12+B12+D12</f>
        <v>1153</v>
      </c>
    </row>
    <row r="13" spans="1:6" s="592" customFormat="1">
      <c r="A13" s="809">
        <v>159</v>
      </c>
      <c r="B13" s="810">
        <v>76</v>
      </c>
      <c r="C13" s="72" t="s">
        <v>166</v>
      </c>
      <c r="D13" s="815">
        <v>93</v>
      </c>
      <c r="F13" s="861">
        <f>A13+B13+D13</f>
        <v>328</v>
      </c>
    </row>
    <row r="14" spans="1:6" s="592" customFormat="1">
      <c r="A14" s="809">
        <v>1113</v>
      </c>
      <c r="B14" s="810">
        <v>1157</v>
      </c>
      <c r="C14" s="72" t="s">
        <v>169</v>
      </c>
      <c r="D14" s="815">
        <v>1258</v>
      </c>
      <c r="F14" s="861">
        <f>A14+B14+D14</f>
        <v>3528</v>
      </c>
    </row>
    <row r="15" spans="1:6" s="592" customFormat="1">
      <c r="A15" s="809">
        <v>8</v>
      </c>
      <c r="B15" s="810">
        <v>21</v>
      </c>
      <c r="C15" s="72" t="s">
        <v>170</v>
      </c>
      <c r="D15" s="815">
        <v>13</v>
      </c>
      <c r="F15" s="861">
        <f>A15+B15+D15</f>
        <v>42</v>
      </c>
    </row>
    <row r="16" spans="1:6" s="243" customFormat="1" ht="15" customHeight="1">
      <c r="A16" s="809">
        <v>1900</v>
      </c>
      <c r="B16" s="810">
        <v>1707</v>
      </c>
      <c r="C16" s="77" t="s">
        <v>177</v>
      </c>
      <c r="D16" s="815">
        <v>1548</v>
      </c>
      <c r="F16" s="861">
        <f>A16+B16+D16</f>
        <v>5155</v>
      </c>
    </row>
    <row r="17" spans="1:6" s="592" customFormat="1">
      <c r="A17" s="809">
        <v>6119</v>
      </c>
      <c r="B17" s="810">
        <v>5379</v>
      </c>
      <c r="C17" s="72" t="s">
        <v>178</v>
      </c>
      <c r="D17" s="815">
        <v>6302</v>
      </c>
      <c r="F17" s="861">
        <f>A17+B17+D17</f>
        <v>17800</v>
      </c>
    </row>
    <row r="18" spans="1:6" s="592" customFormat="1">
      <c r="A18" s="809">
        <v>2698</v>
      </c>
      <c r="B18" s="810">
        <v>2510</v>
      </c>
      <c r="C18" s="88" t="s">
        <v>180</v>
      </c>
      <c r="D18" s="815">
        <v>3111</v>
      </c>
      <c r="F18" s="861">
        <f>A18+B18+D18</f>
        <v>8319</v>
      </c>
    </row>
    <row r="19" spans="1:6" s="592" customFormat="1">
      <c r="A19" s="809">
        <v>2698</v>
      </c>
      <c r="B19" s="810">
        <v>2510</v>
      </c>
      <c r="C19" s="72" t="s">
        <v>182</v>
      </c>
      <c r="D19" s="815">
        <v>3111</v>
      </c>
      <c r="F19" s="861">
        <f>A19+B19+D19</f>
        <v>8319</v>
      </c>
    </row>
    <row r="20" spans="1:6" s="592" customFormat="1" ht="16.149999999999999" customHeight="1">
      <c r="A20" s="809">
        <v>145</v>
      </c>
      <c r="B20" s="810">
        <v>69</v>
      </c>
      <c r="C20" s="88" t="s">
        <v>458</v>
      </c>
      <c r="D20" s="815">
        <v>112</v>
      </c>
      <c r="F20" s="861">
        <f>A20+B20+D20</f>
        <v>326</v>
      </c>
    </row>
    <row r="21" spans="1:6" s="592" customFormat="1">
      <c r="A21" s="809">
        <v>56</v>
      </c>
      <c r="B21" s="810">
        <v>57</v>
      </c>
      <c r="C21" s="72" t="s">
        <v>184</v>
      </c>
      <c r="D21" s="815">
        <v>59</v>
      </c>
      <c r="F21" s="861">
        <f>A21+B21+D21</f>
        <v>172</v>
      </c>
    </row>
    <row r="22" spans="1:6" s="592" customFormat="1">
      <c r="A22" s="809">
        <v>89</v>
      </c>
      <c r="B22" s="810">
        <v>12</v>
      </c>
      <c r="C22" s="72" t="s">
        <v>185</v>
      </c>
      <c r="D22" s="815">
        <v>53</v>
      </c>
      <c r="F22" s="861">
        <f>A22+B22+D22</f>
        <v>154</v>
      </c>
    </row>
    <row r="23" spans="1:6" s="592" customFormat="1">
      <c r="A23" s="809">
        <v>0</v>
      </c>
      <c r="B23" s="810">
        <v>170</v>
      </c>
      <c r="C23" s="88" t="s">
        <v>188</v>
      </c>
      <c r="D23" s="815">
        <v>0</v>
      </c>
      <c r="F23" s="861">
        <f>A23+B23+D23</f>
        <v>170</v>
      </c>
    </row>
    <row r="24" spans="1:6" s="592" customFormat="1">
      <c r="A24" s="809">
        <v>0</v>
      </c>
      <c r="B24" s="810">
        <v>170</v>
      </c>
      <c r="C24" s="72" t="s">
        <v>459</v>
      </c>
      <c r="D24" s="815">
        <v>0</v>
      </c>
      <c r="F24" s="861">
        <f>A24+B24+D24</f>
        <v>170</v>
      </c>
    </row>
    <row r="25" spans="1:6" s="592" customFormat="1" ht="19.149999999999999" customHeight="1">
      <c r="A25" s="809">
        <v>66</v>
      </c>
      <c r="B25" s="810">
        <v>48</v>
      </c>
      <c r="C25" s="88" t="s">
        <v>189</v>
      </c>
      <c r="D25" s="815">
        <v>60</v>
      </c>
      <c r="F25" s="861">
        <f>A25+B25+D25</f>
        <v>174</v>
      </c>
    </row>
    <row r="26" spans="1:6" s="592" customFormat="1">
      <c r="A26" s="809">
        <v>65</v>
      </c>
      <c r="B26" s="810">
        <v>48</v>
      </c>
      <c r="C26" s="72" t="s">
        <v>192</v>
      </c>
      <c r="D26" s="815">
        <v>59</v>
      </c>
      <c r="F26" s="861">
        <f>A26+B26+D26</f>
        <v>172</v>
      </c>
    </row>
    <row r="27" spans="1:6" s="592" customFormat="1">
      <c r="A27" s="809">
        <v>1</v>
      </c>
      <c r="B27" s="810">
        <v>0</v>
      </c>
      <c r="C27" s="72" t="s">
        <v>193</v>
      </c>
      <c r="D27" s="815">
        <v>1</v>
      </c>
      <c r="F27" s="861">
        <f>A27+B27+D27</f>
        <v>2</v>
      </c>
    </row>
    <row r="28" spans="1:6" s="243" customFormat="1" ht="33">
      <c r="A28" s="807">
        <v>67</v>
      </c>
      <c r="B28" s="808">
        <v>53</v>
      </c>
      <c r="C28" s="87" t="s">
        <v>194</v>
      </c>
      <c r="D28" s="817">
        <v>63</v>
      </c>
      <c r="F28" s="861">
        <f>A28+B28+D28</f>
        <v>183</v>
      </c>
    </row>
    <row r="29" spans="1:6" s="592" customFormat="1">
      <c r="A29" s="809">
        <v>67</v>
      </c>
      <c r="B29" s="810">
        <v>53</v>
      </c>
      <c r="C29" s="72" t="s">
        <v>195</v>
      </c>
      <c r="D29" s="815">
        <v>63</v>
      </c>
      <c r="F29" s="861">
        <f>A29+B29+D29</f>
        <v>183</v>
      </c>
    </row>
    <row r="30" spans="1:6" s="592" customFormat="1" ht="28.15" customHeight="1">
      <c r="A30" s="809"/>
      <c r="B30" s="810"/>
      <c r="C30" s="75"/>
      <c r="D30" s="815"/>
    </row>
    <row r="31" spans="1:6" s="592" customFormat="1">
      <c r="A31" s="809"/>
      <c r="B31" s="810"/>
      <c r="C31" s="75"/>
      <c r="D31" s="815"/>
    </row>
    <row r="32" spans="1:6" s="592" customFormat="1">
      <c r="A32" s="809"/>
      <c r="B32" s="810"/>
      <c r="C32" s="75"/>
      <c r="D32" s="815"/>
    </row>
    <row r="33" spans="1:4" s="592" customFormat="1" ht="38.450000000000003" customHeight="1">
      <c r="A33" s="809"/>
      <c r="B33" s="810"/>
      <c r="C33" s="75"/>
      <c r="D33" s="815"/>
    </row>
    <row r="34" spans="1:4" s="592" customFormat="1" ht="50.25" customHeight="1">
      <c r="A34" s="809"/>
      <c r="B34" s="810"/>
      <c r="C34" s="75"/>
      <c r="D34" s="815"/>
    </row>
    <row r="35" spans="1:4" s="592" customFormat="1" ht="13.9" customHeight="1">
      <c r="A35" s="809"/>
      <c r="B35" s="810"/>
      <c r="C35" s="75"/>
      <c r="D35" s="815"/>
    </row>
    <row r="36" spans="1:4" s="592" customFormat="1">
      <c r="A36" s="809"/>
      <c r="B36" s="810"/>
      <c r="C36" s="75"/>
      <c r="D36" s="815"/>
    </row>
    <row r="37" spans="1:4">
      <c r="A37" s="809"/>
      <c r="B37" s="810"/>
      <c r="C37" s="75"/>
      <c r="D37" s="815"/>
    </row>
    <row r="38" spans="1:4" s="58" customFormat="1" ht="17.25" thickBot="1">
      <c r="A38" s="813">
        <v>12945</v>
      </c>
      <c r="B38" s="802">
        <v>11701</v>
      </c>
      <c r="C38" s="37" t="s">
        <v>141</v>
      </c>
      <c r="D38" s="803">
        <v>13094</v>
      </c>
    </row>
    <row r="45" spans="1:4">
      <c r="B45" s="268"/>
    </row>
    <row r="46" spans="1:4">
      <c r="B46" s="268"/>
    </row>
    <row r="47" spans="1:4">
      <c r="B47" s="268"/>
    </row>
    <row r="48" spans="1:4">
      <c r="B48" s="268"/>
    </row>
    <row r="49" spans="2:2">
      <c r="B49" s="268"/>
    </row>
    <row r="50" spans="2:2">
      <c r="B50" s="268"/>
    </row>
    <row r="51" spans="2:2">
      <c r="B51" s="268"/>
    </row>
    <row r="52" spans="2:2">
      <c r="B52" s="268"/>
    </row>
    <row r="53" spans="2:2">
      <c r="B53" s="268"/>
    </row>
    <row r="54" spans="2:2">
      <c r="B54" s="268"/>
    </row>
    <row r="55" spans="2:2">
      <c r="B55" s="268"/>
    </row>
    <row r="56" spans="2:2">
      <c r="B56" s="268"/>
    </row>
    <row r="57" spans="2:2">
      <c r="B57" s="268"/>
    </row>
    <row r="58" spans="2:2">
      <c r="B58" s="268"/>
    </row>
    <row r="59" spans="2:2">
      <c r="B59" s="268"/>
    </row>
    <row r="60" spans="2:2">
      <c r="B60" s="268"/>
    </row>
    <row r="61" spans="2:2">
      <c r="B61" s="268"/>
    </row>
    <row r="62" spans="2:2">
      <c r="B62" s="268"/>
    </row>
    <row r="63" spans="2:2">
      <c r="B63" s="268"/>
    </row>
    <row r="64" spans="2:2">
      <c r="B64" s="268"/>
    </row>
    <row r="65" spans="2:2">
      <c r="B65" s="268"/>
    </row>
    <row r="66" spans="2:2">
      <c r="B66" s="268"/>
    </row>
    <row r="67" spans="2:2">
      <c r="B67" s="268"/>
    </row>
    <row r="68" spans="2:2">
      <c r="B68" s="268"/>
    </row>
    <row r="69" spans="2:2">
      <c r="B69" s="268"/>
    </row>
    <row r="70" spans="2:2">
      <c r="B70" s="268"/>
    </row>
    <row r="71" spans="2:2">
      <c r="B71" s="268"/>
    </row>
    <row r="72" spans="2:2">
      <c r="B72" s="268"/>
    </row>
    <row r="73" spans="2:2">
      <c r="B73" s="268"/>
    </row>
    <row r="74" spans="2:2">
      <c r="B74" s="268"/>
    </row>
    <row r="75" spans="2:2">
      <c r="B75" s="268"/>
    </row>
    <row r="76" spans="2:2">
      <c r="B76" s="268"/>
    </row>
    <row r="77" spans="2:2">
      <c r="B77" s="268"/>
    </row>
    <row r="78" spans="2:2">
      <c r="B78" s="268"/>
    </row>
    <row r="79" spans="2:2">
      <c r="B79" s="268"/>
    </row>
    <row r="80" spans="2:2">
      <c r="B80" s="268"/>
    </row>
    <row r="81" spans="2:2">
      <c r="B81" s="268"/>
    </row>
    <row r="82" spans="2:2">
      <c r="B82" s="268"/>
    </row>
    <row r="83" spans="2:2">
      <c r="B83" s="268"/>
    </row>
    <row r="84" spans="2:2">
      <c r="B84" s="268"/>
    </row>
    <row r="85" spans="2:2">
      <c r="B85" s="268"/>
    </row>
    <row r="86" spans="2:2">
      <c r="B86" s="268"/>
    </row>
    <row r="87" spans="2:2">
      <c r="B87" s="268"/>
    </row>
    <row r="88" spans="2:2">
      <c r="B88" s="268"/>
    </row>
    <row r="89" spans="2:2">
      <c r="B89" s="268"/>
    </row>
    <row r="90" spans="2:2">
      <c r="B90" s="268"/>
    </row>
    <row r="91" spans="2:2">
      <c r="B91" s="268"/>
    </row>
    <row r="92" spans="2:2">
      <c r="B92" s="268"/>
    </row>
    <row r="93" spans="2:2">
      <c r="B93" s="268"/>
    </row>
    <row r="94" spans="2:2">
      <c r="B94" s="268"/>
    </row>
    <row r="95" spans="2:2">
      <c r="B95" s="268"/>
    </row>
    <row r="96" spans="2:2">
      <c r="B96" s="268"/>
    </row>
    <row r="97" spans="2:2">
      <c r="B97" s="268"/>
    </row>
    <row r="98" spans="2:2">
      <c r="B98" s="268"/>
    </row>
    <row r="99" spans="2:2">
      <c r="B99" s="268"/>
    </row>
    <row r="100" spans="2:2">
      <c r="B100" s="268"/>
    </row>
    <row r="101" spans="2:2">
      <c r="B101" s="268"/>
    </row>
    <row r="102" spans="2:2">
      <c r="B102" s="268"/>
    </row>
    <row r="103" spans="2:2">
      <c r="B103" s="268"/>
    </row>
    <row r="104" spans="2:2">
      <c r="B104" s="268"/>
    </row>
    <row r="105" spans="2:2">
      <c r="B105" s="268"/>
    </row>
    <row r="106" spans="2:2">
      <c r="B106" s="268"/>
    </row>
    <row r="107" spans="2:2">
      <c r="B107" s="268"/>
    </row>
    <row r="108" spans="2:2">
      <c r="B108" s="268"/>
    </row>
    <row r="109" spans="2:2">
      <c r="B109" s="268"/>
    </row>
    <row r="110" spans="2:2">
      <c r="B110" s="268"/>
    </row>
    <row r="111" spans="2:2">
      <c r="B111" s="268"/>
    </row>
    <row r="112" spans="2:2">
      <c r="B112" s="268"/>
    </row>
    <row r="113" spans="2:2">
      <c r="B113" s="268"/>
    </row>
    <row r="114" spans="2:2">
      <c r="B114" s="268"/>
    </row>
    <row r="115" spans="2:2">
      <c r="B115" s="268"/>
    </row>
    <row r="116" spans="2:2">
      <c r="B116" s="268"/>
    </row>
    <row r="117" spans="2:2">
      <c r="B117" s="268"/>
    </row>
    <row r="118" spans="2:2">
      <c r="B118" s="268"/>
    </row>
    <row r="119" spans="2:2">
      <c r="B119" s="268"/>
    </row>
    <row r="120" spans="2:2">
      <c r="B120" s="268"/>
    </row>
    <row r="121" spans="2:2">
      <c r="B121" s="268"/>
    </row>
    <row r="122" spans="2:2">
      <c r="B122" s="268"/>
    </row>
    <row r="123" spans="2:2">
      <c r="B123" s="268"/>
    </row>
    <row r="124" spans="2:2">
      <c r="B124" s="268"/>
    </row>
    <row r="125" spans="2:2">
      <c r="B125" s="268"/>
    </row>
    <row r="126" spans="2:2">
      <c r="B126" s="268"/>
    </row>
    <row r="127" spans="2:2">
      <c r="B127" s="268"/>
    </row>
    <row r="128" spans="2:2">
      <c r="B128" s="268"/>
    </row>
    <row r="129" spans="2:2">
      <c r="B129" s="268"/>
    </row>
    <row r="130" spans="2:2">
      <c r="B130" s="268"/>
    </row>
    <row r="131" spans="2:2">
      <c r="B131" s="268"/>
    </row>
    <row r="132" spans="2:2">
      <c r="B132" s="268"/>
    </row>
    <row r="133" spans="2:2">
      <c r="B133" s="268"/>
    </row>
    <row r="134" spans="2:2">
      <c r="B134" s="268"/>
    </row>
    <row r="135" spans="2:2">
      <c r="B135" s="268"/>
    </row>
    <row r="136" spans="2:2">
      <c r="B136" s="268"/>
    </row>
    <row r="137" spans="2:2">
      <c r="B137" s="268"/>
    </row>
    <row r="138" spans="2:2">
      <c r="B138" s="268"/>
    </row>
    <row r="139" spans="2:2">
      <c r="B139" s="268"/>
    </row>
    <row r="140" spans="2:2">
      <c r="B140" s="268"/>
    </row>
    <row r="141" spans="2:2">
      <c r="B141" s="268"/>
    </row>
    <row r="142" spans="2:2">
      <c r="B142" s="268"/>
    </row>
    <row r="143" spans="2:2">
      <c r="B143" s="268"/>
    </row>
    <row r="144" spans="2:2">
      <c r="B144" s="268"/>
    </row>
    <row r="145" spans="2:2">
      <c r="B145" s="268"/>
    </row>
    <row r="146" spans="2:2">
      <c r="B146" s="268"/>
    </row>
    <row r="147" spans="2:2">
      <c r="B147" s="268"/>
    </row>
    <row r="148" spans="2:2">
      <c r="B148" s="268"/>
    </row>
    <row r="149" spans="2:2">
      <c r="B149" s="268"/>
    </row>
    <row r="150" spans="2:2">
      <c r="B150" s="268"/>
    </row>
    <row r="151" spans="2:2">
      <c r="B151" s="268"/>
    </row>
    <row r="152" spans="2:2">
      <c r="B152" s="268"/>
    </row>
    <row r="153" spans="2:2">
      <c r="B153" s="268"/>
    </row>
    <row r="154" spans="2:2">
      <c r="B154" s="268"/>
    </row>
    <row r="155" spans="2:2">
      <c r="B155" s="268"/>
    </row>
    <row r="156" spans="2:2">
      <c r="B156" s="268"/>
    </row>
    <row r="157" spans="2:2">
      <c r="B157" s="268"/>
    </row>
    <row r="158" spans="2:2">
      <c r="B158" s="268"/>
    </row>
    <row r="159" spans="2:2">
      <c r="B159" s="268"/>
    </row>
    <row r="160" spans="2:2">
      <c r="B160" s="268"/>
    </row>
    <row r="161" spans="2:2">
      <c r="B161" s="268"/>
    </row>
    <row r="162" spans="2:2">
      <c r="B162" s="268"/>
    </row>
    <row r="163" spans="2:2">
      <c r="B163" s="268"/>
    </row>
    <row r="164" spans="2:2">
      <c r="B164" s="268"/>
    </row>
    <row r="165" spans="2:2">
      <c r="B165" s="268"/>
    </row>
    <row r="166" spans="2:2">
      <c r="B166" s="268"/>
    </row>
    <row r="167" spans="2:2">
      <c r="B167" s="268"/>
    </row>
    <row r="168" spans="2:2">
      <c r="B168" s="268"/>
    </row>
    <row r="169" spans="2:2">
      <c r="B169" s="268"/>
    </row>
    <row r="170" spans="2:2">
      <c r="B170" s="268"/>
    </row>
    <row r="171" spans="2:2">
      <c r="B171" s="268"/>
    </row>
    <row r="172" spans="2:2">
      <c r="B172" s="268"/>
    </row>
    <row r="173" spans="2:2">
      <c r="B173" s="268"/>
    </row>
    <row r="174" spans="2:2">
      <c r="B174" s="268"/>
    </row>
    <row r="175" spans="2:2">
      <c r="B175" s="268"/>
    </row>
    <row r="176" spans="2:2">
      <c r="B176" s="268"/>
    </row>
    <row r="177" spans="2:2">
      <c r="B177" s="268"/>
    </row>
    <row r="178" spans="2:2">
      <c r="B178" s="268"/>
    </row>
    <row r="179" spans="2:2">
      <c r="B179" s="268"/>
    </row>
    <row r="180" spans="2:2">
      <c r="B180" s="268"/>
    </row>
    <row r="181" spans="2:2">
      <c r="B181" s="268"/>
    </row>
    <row r="182" spans="2:2">
      <c r="B182" s="268"/>
    </row>
    <row r="183" spans="2:2">
      <c r="B183" s="268"/>
    </row>
    <row r="184" spans="2:2">
      <c r="B184" s="268"/>
    </row>
    <row r="185" spans="2:2">
      <c r="B185" s="268"/>
    </row>
    <row r="186" spans="2:2">
      <c r="B186" s="268"/>
    </row>
    <row r="187" spans="2:2">
      <c r="B187" s="268"/>
    </row>
    <row r="188" spans="2:2">
      <c r="B188" s="268"/>
    </row>
    <row r="189" spans="2:2">
      <c r="B189" s="268"/>
    </row>
    <row r="190" spans="2:2">
      <c r="B190" s="268"/>
    </row>
    <row r="191" spans="2:2">
      <c r="B191" s="268"/>
    </row>
    <row r="192" spans="2:2">
      <c r="B192" s="268"/>
    </row>
    <row r="193" spans="2:2">
      <c r="B193" s="268"/>
    </row>
    <row r="194" spans="2:2">
      <c r="B194" s="268"/>
    </row>
    <row r="195" spans="2:2">
      <c r="B195" s="268"/>
    </row>
    <row r="196" spans="2:2">
      <c r="B196" s="268"/>
    </row>
    <row r="197" spans="2:2">
      <c r="B197" s="268"/>
    </row>
    <row r="198" spans="2:2">
      <c r="B198" s="268"/>
    </row>
    <row r="199" spans="2:2">
      <c r="B199" s="268"/>
    </row>
    <row r="200" spans="2:2">
      <c r="B200" s="268"/>
    </row>
    <row r="201" spans="2:2">
      <c r="B201" s="268"/>
    </row>
    <row r="202" spans="2:2">
      <c r="B202" s="268"/>
    </row>
    <row r="203" spans="2:2">
      <c r="B203" s="268"/>
    </row>
    <row r="204" spans="2:2">
      <c r="B204" s="268"/>
    </row>
    <row r="205" spans="2:2">
      <c r="B205" s="268"/>
    </row>
    <row r="206" spans="2:2">
      <c r="B206" s="268"/>
    </row>
    <row r="207" spans="2:2">
      <c r="B207" s="268"/>
    </row>
    <row r="208" spans="2:2">
      <c r="B208" s="268"/>
    </row>
    <row r="209" spans="2:2">
      <c r="B209" s="268"/>
    </row>
    <row r="210" spans="2:2">
      <c r="B210" s="268"/>
    </row>
    <row r="211" spans="2:2">
      <c r="B211" s="268"/>
    </row>
    <row r="212" spans="2:2">
      <c r="B212" s="268"/>
    </row>
    <row r="213" spans="2:2">
      <c r="B213" s="268"/>
    </row>
    <row r="214" spans="2:2">
      <c r="B214" s="268"/>
    </row>
    <row r="215" spans="2:2">
      <c r="B215" s="268"/>
    </row>
    <row r="216" spans="2:2">
      <c r="B216" s="268"/>
    </row>
    <row r="217" spans="2:2">
      <c r="B217" s="268"/>
    </row>
    <row r="218" spans="2:2">
      <c r="B218" s="268"/>
    </row>
    <row r="219" spans="2:2">
      <c r="B219" s="268"/>
    </row>
    <row r="220" spans="2:2">
      <c r="B220" s="268"/>
    </row>
    <row r="221" spans="2:2">
      <c r="B221" s="268"/>
    </row>
    <row r="222" spans="2:2">
      <c r="B222" s="268"/>
    </row>
    <row r="223" spans="2:2">
      <c r="B223" s="268"/>
    </row>
    <row r="224" spans="2:2">
      <c r="B224" s="268"/>
    </row>
    <row r="225" spans="2:2">
      <c r="B225" s="268"/>
    </row>
    <row r="226" spans="2:2">
      <c r="B226" s="268"/>
    </row>
    <row r="227" spans="2:2">
      <c r="B227" s="268"/>
    </row>
    <row r="228" spans="2:2">
      <c r="B228" s="268"/>
    </row>
    <row r="229" spans="2:2">
      <c r="B229" s="268"/>
    </row>
    <row r="230" spans="2:2">
      <c r="B230" s="268"/>
    </row>
    <row r="231" spans="2:2">
      <c r="B231" s="268"/>
    </row>
    <row r="232" spans="2:2">
      <c r="B232" s="268"/>
    </row>
    <row r="233" spans="2:2">
      <c r="B233" s="268"/>
    </row>
    <row r="234" spans="2:2">
      <c r="B234" s="268"/>
    </row>
    <row r="235" spans="2:2">
      <c r="B235" s="268"/>
    </row>
    <row r="236" spans="2:2">
      <c r="B236" s="268"/>
    </row>
    <row r="237" spans="2:2">
      <c r="B237" s="268"/>
    </row>
    <row r="238" spans="2:2">
      <c r="B238" s="268"/>
    </row>
    <row r="239" spans="2:2">
      <c r="B239" s="268"/>
    </row>
    <row r="240" spans="2:2">
      <c r="B240" s="268"/>
    </row>
    <row r="241" spans="2:2">
      <c r="B241" s="268"/>
    </row>
    <row r="242" spans="2:2">
      <c r="B242" s="268"/>
    </row>
    <row r="243" spans="2:2">
      <c r="B243" s="268"/>
    </row>
    <row r="244" spans="2:2">
      <c r="B244" s="268"/>
    </row>
    <row r="245" spans="2:2">
      <c r="B245" s="268"/>
    </row>
    <row r="246" spans="2:2">
      <c r="B246" s="268"/>
    </row>
    <row r="247" spans="2:2">
      <c r="B247" s="268"/>
    </row>
    <row r="248" spans="2:2">
      <c r="B248" s="268"/>
    </row>
    <row r="249" spans="2:2">
      <c r="B249" s="268"/>
    </row>
    <row r="250" spans="2:2">
      <c r="B250" s="268"/>
    </row>
    <row r="251" spans="2:2">
      <c r="B251" s="268"/>
    </row>
    <row r="252" spans="2:2">
      <c r="B252" s="268"/>
    </row>
    <row r="253" spans="2:2">
      <c r="B253" s="268"/>
    </row>
  </sheetData>
  <phoneticPr fontId="14" type="noConversion"/>
  <printOptions horizontalCentered="1"/>
  <pageMargins left="0.78740157480314965" right="0.78740157480314965" top="0.78740157480314965" bottom="0.78740157480314965" header="0.51181102362204722" footer="0.31496062992125984"/>
  <pageSetup paperSize="9" firstPageNumber="50" orientation="portrait" blackAndWhite="1" useFirstPageNumber="1" r:id="rId1"/>
  <headerFooter alignWithMargins="0">
    <oddFooter>&amp;C&amp;"標楷體,標準"&amp;P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E259"/>
  <sheetViews>
    <sheetView view="pageBreakPreview" topLeftCell="A16" zoomScale="75" zoomScaleNormal="60" workbookViewId="0">
      <selection activeCell="C28" sqref="C28"/>
    </sheetView>
  </sheetViews>
  <sheetFormatPr defaultColWidth="9" defaultRowHeight="16.5"/>
  <cols>
    <col min="1" max="2" width="17.875" style="60" customWidth="1"/>
    <col min="3" max="3" width="11.5" style="60" hidden="1" customWidth="1"/>
    <col min="4" max="4" width="29.625" style="60" customWidth="1"/>
    <col min="5" max="5" width="18.75" style="60" customWidth="1"/>
    <col min="6" max="16384" width="9" style="60"/>
  </cols>
  <sheetData>
    <row r="1" spans="1:5" ht="24.95" customHeight="1">
      <c r="A1" s="41" t="s">
        <v>61</v>
      </c>
      <c r="B1" s="41"/>
      <c r="C1" s="41"/>
      <c r="D1" s="41"/>
      <c r="E1" s="41"/>
    </row>
    <row r="2" spans="1:5" ht="24.95" customHeight="1">
      <c r="A2" s="42" t="s">
        <v>208</v>
      </c>
      <c r="B2" s="42"/>
      <c r="C2" s="42"/>
      <c r="D2" s="42"/>
      <c r="E2" s="42"/>
    </row>
    <row r="3" spans="1:5" s="268" customFormat="1" ht="21.75" customHeight="1" thickBot="1">
      <c r="A3" s="111"/>
      <c r="B3" s="128" t="s">
        <v>718</v>
      </c>
      <c r="E3" s="606" t="s">
        <v>526</v>
      </c>
    </row>
    <row r="4" spans="1:5" s="268" customFormat="1" ht="24.95" customHeight="1">
      <c r="A4" s="593" t="s">
        <v>65</v>
      </c>
      <c r="B4" s="594" t="s">
        <v>68</v>
      </c>
      <c r="C4" s="594" t="s">
        <v>132</v>
      </c>
      <c r="D4" s="595" t="s">
        <v>210</v>
      </c>
      <c r="E4" s="596" t="s">
        <v>67</v>
      </c>
    </row>
    <row r="5" spans="1:5" s="268" customFormat="1">
      <c r="A5" s="818">
        <v>1847883</v>
      </c>
      <c r="B5" s="819">
        <v>1819444</v>
      </c>
      <c r="C5" s="602"/>
      <c r="D5" s="603" t="s">
        <v>79</v>
      </c>
      <c r="E5" s="820">
        <v>1949828</v>
      </c>
    </row>
    <row r="6" spans="1:5">
      <c r="A6" s="809">
        <v>1847883</v>
      </c>
      <c r="B6" s="810">
        <v>1819444</v>
      </c>
      <c r="C6" s="278" t="s">
        <v>80</v>
      </c>
      <c r="D6" s="604" t="s">
        <v>81</v>
      </c>
      <c r="E6" s="815">
        <v>1949828</v>
      </c>
    </row>
    <row r="7" spans="1:5">
      <c r="A7" s="809">
        <v>887352</v>
      </c>
      <c r="B7" s="810">
        <v>883334</v>
      </c>
      <c r="C7" s="278" t="s">
        <v>211</v>
      </c>
      <c r="D7" s="88" t="s">
        <v>153</v>
      </c>
      <c r="E7" s="815">
        <v>927765</v>
      </c>
    </row>
    <row r="8" spans="1:5">
      <c r="A8" s="809">
        <v>351946</v>
      </c>
      <c r="B8" s="810">
        <v>364757</v>
      </c>
      <c r="C8" s="278" t="s">
        <v>212</v>
      </c>
      <c r="D8" s="72" t="s">
        <v>154</v>
      </c>
      <c r="E8" s="815">
        <v>372434</v>
      </c>
    </row>
    <row r="9" spans="1:5">
      <c r="A9" s="809">
        <v>1923</v>
      </c>
      <c r="B9" s="810">
        <v>1252</v>
      </c>
      <c r="C9" s="278" t="s">
        <v>213</v>
      </c>
      <c r="D9" s="72" t="s">
        <v>155</v>
      </c>
      <c r="E9" s="815">
        <v>1318</v>
      </c>
    </row>
    <row r="10" spans="1:5">
      <c r="A10" s="809">
        <v>17317</v>
      </c>
      <c r="B10" s="810">
        <v>19483</v>
      </c>
      <c r="C10" s="278" t="s">
        <v>214</v>
      </c>
      <c r="D10" s="72" t="s">
        <v>156</v>
      </c>
      <c r="E10" s="815">
        <v>21109</v>
      </c>
    </row>
    <row r="11" spans="1:5">
      <c r="A11" s="809">
        <v>421908</v>
      </c>
      <c r="B11" s="810">
        <v>396887</v>
      </c>
      <c r="C11" s="278" t="s">
        <v>215</v>
      </c>
      <c r="D11" s="72" t="s">
        <v>157</v>
      </c>
      <c r="E11" s="815">
        <v>430198</v>
      </c>
    </row>
    <row r="12" spans="1:5">
      <c r="A12" s="809">
        <v>33572</v>
      </c>
      <c r="B12" s="810">
        <v>35866</v>
      </c>
      <c r="C12" s="278" t="s">
        <v>216</v>
      </c>
      <c r="D12" s="72" t="s">
        <v>158</v>
      </c>
      <c r="E12" s="815">
        <v>36431</v>
      </c>
    </row>
    <row r="13" spans="1:5">
      <c r="A13" s="809">
        <v>0</v>
      </c>
      <c r="B13" s="810">
        <v>960</v>
      </c>
      <c r="C13" s="278" t="s">
        <v>217</v>
      </c>
      <c r="D13" s="72" t="s">
        <v>160</v>
      </c>
      <c r="E13" s="815">
        <v>960</v>
      </c>
    </row>
    <row r="14" spans="1:5">
      <c r="A14" s="809">
        <v>60629</v>
      </c>
      <c r="B14" s="810">
        <v>64077</v>
      </c>
      <c r="C14" s="278" t="s">
        <v>218</v>
      </c>
      <c r="D14" s="72" t="s">
        <v>161</v>
      </c>
      <c r="E14" s="815">
        <v>65263</v>
      </c>
    </row>
    <row r="15" spans="1:5">
      <c r="A15" s="809">
        <v>56</v>
      </c>
      <c r="B15" s="810">
        <v>52</v>
      </c>
      <c r="C15" s="278" t="s">
        <v>219</v>
      </c>
      <c r="D15" s="72" t="s">
        <v>162</v>
      </c>
      <c r="E15" s="815">
        <v>52</v>
      </c>
    </row>
    <row r="16" spans="1:5">
      <c r="A16" s="809">
        <v>734602</v>
      </c>
      <c r="B16" s="810">
        <v>691851</v>
      </c>
      <c r="C16" s="278" t="s">
        <v>220</v>
      </c>
      <c r="D16" s="88" t="s">
        <v>163</v>
      </c>
      <c r="E16" s="815">
        <v>752941</v>
      </c>
    </row>
    <row r="17" spans="1:5">
      <c r="A17" s="809">
        <v>35133</v>
      </c>
      <c r="B17" s="810">
        <v>33959</v>
      </c>
      <c r="C17" s="278" t="s">
        <v>221</v>
      </c>
      <c r="D17" s="72" t="s">
        <v>164</v>
      </c>
      <c r="E17" s="815">
        <v>38047</v>
      </c>
    </row>
    <row r="18" spans="1:5">
      <c r="A18" s="809">
        <v>7391</v>
      </c>
      <c r="B18" s="810">
        <v>7745</v>
      </c>
      <c r="C18" s="36" t="s">
        <v>222</v>
      </c>
      <c r="D18" s="72" t="s">
        <v>165</v>
      </c>
      <c r="E18" s="815">
        <v>7640</v>
      </c>
    </row>
    <row r="19" spans="1:5">
      <c r="A19" s="809">
        <v>2572</v>
      </c>
      <c r="B19" s="810">
        <v>2214</v>
      </c>
      <c r="C19" s="36" t="s">
        <v>223</v>
      </c>
      <c r="D19" s="72" t="s">
        <v>166</v>
      </c>
      <c r="E19" s="815">
        <v>2497</v>
      </c>
    </row>
    <row r="20" spans="1:5">
      <c r="A20" s="809">
        <v>8423</v>
      </c>
      <c r="B20" s="810">
        <v>9683</v>
      </c>
      <c r="C20" s="36" t="s">
        <v>224</v>
      </c>
      <c r="D20" s="72" t="s">
        <v>169</v>
      </c>
      <c r="E20" s="815">
        <v>12241</v>
      </c>
    </row>
    <row r="21" spans="1:5" ht="15.6" customHeight="1">
      <c r="A21" s="809">
        <v>144779</v>
      </c>
      <c r="B21" s="810">
        <v>130854</v>
      </c>
      <c r="C21" s="36" t="s">
        <v>225</v>
      </c>
      <c r="D21" s="72" t="s">
        <v>170</v>
      </c>
      <c r="E21" s="815">
        <v>141430</v>
      </c>
    </row>
    <row r="22" spans="1:5">
      <c r="A22" s="809">
        <v>2426</v>
      </c>
      <c r="B22" s="810">
        <v>2264</v>
      </c>
      <c r="C22" s="36" t="s">
        <v>226</v>
      </c>
      <c r="D22" s="72" t="s">
        <v>174</v>
      </c>
      <c r="E22" s="815">
        <v>2500</v>
      </c>
    </row>
    <row r="23" spans="1:5" s="45" customFormat="1">
      <c r="A23" s="809">
        <v>492848</v>
      </c>
      <c r="B23" s="810">
        <v>469662</v>
      </c>
      <c r="C23" s="36" t="s">
        <v>227</v>
      </c>
      <c r="D23" s="77" t="s">
        <v>177</v>
      </c>
      <c r="E23" s="815">
        <v>505070</v>
      </c>
    </row>
    <row r="24" spans="1:5">
      <c r="A24" s="809">
        <v>34347</v>
      </c>
      <c r="B24" s="810">
        <v>27966</v>
      </c>
      <c r="C24" s="36" t="s">
        <v>229</v>
      </c>
      <c r="D24" s="72" t="s">
        <v>178</v>
      </c>
      <c r="E24" s="815">
        <v>35773</v>
      </c>
    </row>
    <row r="25" spans="1:5">
      <c r="A25" s="809">
        <v>6683</v>
      </c>
      <c r="B25" s="810">
        <v>7504</v>
      </c>
      <c r="C25" s="36" t="s">
        <v>230</v>
      </c>
      <c r="D25" s="72" t="s">
        <v>179</v>
      </c>
      <c r="E25" s="815">
        <v>7743</v>
      </c>
    </row>
    <row r="26" spans="1:5">
      <c r="A26" s="809">
        <v>39499</v>
      </c>
      <c r="B26" s="810">
        <v>41545</v>
      </c>
      <c r="C26" s="36" t="s">
        <v>231</v>
      </c>
      <c r="D26" s="88" t="s">
        <v>180</v>
      </c>
      <c r="E26" s="815">
        <v>40572</v>
      </c>
    </row>
    <row r="27" spans="1:5">
      <c r="A27" s="809">
        <v>5020</v>
      </c>
      <c r="B27" s="810">
        <v>4950</v>
      </c>
      <c r="C27" s="36" t="s">
        <v>232</v>
      </c>
      <c r="D27" s="72" t="s">
        <v>181</v>
      </c>
      <c r="E27" s="815">
        <v>5272</v>
      </c>
    </row>
    <row r="28" spans="1:5">
      <c r="A28" s="809">
        <v>34479</v>
      </c>
      <c r="B28" s="810">
        <v>36595</v>
      </c>
      <c r="C28" s="36" t="s">
        <v>233</v>
      </c>
      <c r="D28" s="72" t="s">
        <v>182</v>
      </c>
      <c r="E28" s="815">
        <v>35300</v>
      </c>
    </row>
    <row r="29" spans="1:5">
      <c r="A29" s="809">
        <v>6128</v>
      </c>
      <c r="B29" s="810">
        <v>9031</v>
      </c>
      <c r="C29" s="36" t="s">
        <v>234</v>
      </c>
      <c r="D29" s="88" t="s">
        <v>458</v>
      </c>
      <c r="E29" s="815">
        <v>6543</v>
      </c>
    </row>
    <row r="30" spans="1:5">
      <c r="A30" s="809">
        <v>239</v>
      </c>
      <c r="B30" s="810">
        <v>182</v>
      </c>
      <c r="C30" s="36" t="s">
        <v>235</v>
      </c>
      <c r="D30" s="72" t="s">
        <v>184</v>
      </c>
      <c r="E30" s="815">
        <v>192</v>
      </c>
    </row>
    <row r="31" spans="1:5">
      <c r="A31" s="809">
        <v>2577</v>
      </c>
      <c r="B31" s="810">
        <v>4248</v>
      </c>
      <c r="C31" s="36" t="s">
        <v>236</v>
      </c>
      <c r="D31" s="72" t="s">
        <v>185</v>
      </c>
      <c r="E31" s="815">
        <v>2307</v>
      </c>
    </row>
    <row r="32" spans="1:5">
      <c r="A32" s="809">
        <v>41</v>
      </c>
      <c r="B32" s="810">
        <v>616</v>
      </c>
      <c r="C32" s="36" t="s">
        <v>237</v>
      </c>
      <c r="D32" s="72" t="s">
        <v>186</v>
      </c>
      <c r="E32" s="815">
        <v>360</v>
      </c>
    </row>
    <row r="33" spans="1:5">
      <c r="A33" s="809">
        <v>457</v>
      </c>
      <c r="B33" s="810">
        <v>759</v>
      </c>
      <c r="C33" s="36" t="s">
        <v>238</v>
      </c>
      <c r="D33" s="72" t="s">
        <v>203</v>
      </c>
      <c r="E33" s="815">
        <v>531</v>
      </c>
    </row>
    <row r="34" spans="1:5">
      <c r="A34" s="809">
        <v>2814</v>
      </c>
      <c r="B34" s="810">
        <v>3226</v>
      </c>
      <c r="C34" s="36" t="s">
        <v>239</v>
      </c>
      <c r="D34" s="72" t="s">
        <v>187</v>
      </c>
      <c r="E34" s="815">
        <v>3153</v>
      </c>
    </row>
    <row r="35" spans="1:5">
      <c r="A35" s="809">
        <v>177205</v>
      </c>
      <c r="B35" s="810">
        <v>190687</v>
      </c>
      <c r="C35" s="36" t="s">
        <v>240</v>
      </c>
      <c r="D35" s="88" t="s">
        <v>188</v>
      </c>
      <c r="E35" s="815">
        <v>218892</v>
      </c>
    </row>
    <row r="36" spans="1:5" ht="15.6" customHeight="1">
      <c r="A36" s="809">
        <v>148249</v>
      </c>
      <c r="B36" s="810">
        <v>161435</v>
      </c>
      <c r="C36" s="605" t="s">
        <v>241</v>
      </c>
      <c r="D36" s="72" t="s">
        <v>459</v>
      </c>
      <c r="E36" s="815">
        <v>186942</v>
      </c>
    </row>
    <row r="37" spans="1:5">
      <c r="A37" s="809">
        <v>28956</v>
      </c>
      <c r="B37" s="810">
        <v>29252</v>
      </c>
      <c r="C37" s="36" t="s">
        <v>242</v>
      </c>
      <c r="D37" s="72" t="s">
        <v>105</v>
      </c>
      <c r="E37" s="815">
        <v>31950</v>
      </c>
    </row>
    <row r="38" spans="1:5">
      <c r="A38" s="809">
        <v>2183</v>
      </c>
      <c r="B38" s="810">
        <v>1553</v>
      </c>
      <c r="C38" s="36" t="s">
        <v>243</v>
      </c>
      <c r="D38" s="88" t="s">
        <v>189</v>
      </c>
      <c r="E38" s="815">
        <v>2037</v>
      </c>
    </row>
    <row r="39" spans="1:5">
      <c r="A39" s="809">
        <v>748</v>
      </c>
      <c r="B39" s="810">
        <v>934</v>
      </c>
      <c r="C39" s="36" t="s">
        <v>244</v>
      </c>
      <c r="D39" s="72" t="s">
        <v>192</v>
      </c>
      <c r="E39" s="815">
        <v>959</v>
      </c>
    </row>
    <row r="40" spans="1:5" s="45" customFormat="1">
      <c r="A40" s="809">
        <v>1435</v>
      </c>
      <c r="B40" s="810">
        <v>619</v>
      </c>
      <c r="C40" s="36" t="s">
        <v>245</v>
      </c>
      <c r="D40" s="72" t="s">
        <v>193</v>
      </c>
      <c r="E40" s="815">
        <v>1078</v>
      </c>
    </row>
    <row r="41" spans="1:5" ht="33">
      <c r="A41" s="807">
        <v>914</v>
      </c>
      <c r="B41" s="808">
        <v>1443</v>
      </c>
      <c r="C41" s="36" t="s">
        <v>246</v>
      </c>
      <c r="D41" s="87" t="s">
        <v>194</v>
      </c>
      <c r="E41" s="817">
        <v>1078</v>
      </c>
    </row>
    <row r="42" spans="1:5">
      <c r="A42" s="809">
        <v>886</v>
      </c>
      <c r="B42" s="810">
        <v>1395</v>
      </c>
      <c r="C42" s="36" t="s">
        <v>247</v>
      </c>
      <c r="D42" s="72" t="s">
        <v>195</v>
      </c>
      <c r="E42" s="815">
        <v>1039</v>
      </c>
    </row>
    <row r="43" spans="1:5" s="45" customFormat="1">
      <c r="A43" s="809">
        <v>28</v>
      </c>
      <c r="B43" s="810">
        <v>40</v>
      </c>
      <c r="C43" s="36" t="s">
        <v>248</v>
      </c>
      <c r="D43" s="72" t="s">
        <v>197</v>
      </c>
      <c r="E43" s="815">
        <v>35</v>
      </c>
    </row>
    <row r="44" spans="1:5">
      <c r="A44" s="809">
        <v>0</v>
      </c>
      <c r="B44" s="810">
        <v>8</v>
      </c>
      <c r="C44" s="36" t="s">
        <v>249</v>
      </c>
      <c r="D44" s="72" t="s">
        <v>199</v>
      </c>
      <c r="E44" s="815">
        <v>4</v>
      </c>
    </row>
    <row r="45" spans="1:5" s="46" customFormat="1" ht="17.25" thickBot="1">
      <c r="A45" s="813">
        <v>1847883</v>
      </c>
      <c r="B45" s="802">
        <v>1819444</v>
      </c>
      <c r="C45" s="57"/>
      <c r="D45" s="37" t="s">
        <v>141</v>
      </c>
      <c r="E45" s="803">
        <v>1949828</v>
      </c>
    </row>
    <row r="46" spans="1:5" s="46" customFormat="1"/>
    <row r="47" spans="1:5" s="46" customFormat="1"/>
    <row r="48" spans="1:5" s="46" customFormat="1"/>
    <row r="49" spans="1:2" s="46" customFormat="1"/>
    <row r="50" spans="1:2" s="46" customFormat="1"/>
    <row r="51" spans="1:2">
      <c r="A51" s="46"/>
      <c r="B51" s="268"/>
    </row>
    <row r="52" spans="1:2">
      <c r="B52" s="268"/>
    </row>
    <row r="53" spans="1:2">
      <c r="B53" s="268"/>
    </row>
    <row r="54" spans="1:2">
      <c r="B54" s="268"/>
    </row>
    <row r="55" spans="1:2">
      <c r="B55" s="268"/>
    </row>
    <row r="56" spans="1:2">
      <c r="B56" s="268"/>
    </row>
    <row r="57" spans="1:2">
      <c r="B57" s="268"/>
    </row>
    <row r="58" spans="1:2">
      <c r="B58" s="268"/>
    </row>
    <row r="59" spans="1:2">
      <c r="B59" s="268"/>
    </row>
    <row r="60" spans="1:2">
      <c r="B60" s="268"/>
    </row>
    <row r="61" spans="1:2">
      <c r="B61" s="268"/>
    </row>
    <row r="62" spans="1:2">
      <c r="B62" s="268"/>
    </row>
    <row r="63" spans="1:2">
      <c r="B63" s="268"/>
    </row>
    <row r="64" spans="1:2">
      <c r="B64" s="268"/>
    </row>
    <row r="65" spans="2:2">
      <c r="B65" s="268"/>
    </row>
    <row r="66" spans="2:2">
      <c r="B66" s="268"/>
    </row>
    <row r="67" spans="2:2">
      <c r="B67" s="268"/>
    </row>
    <row r="68" spans="2:2">
      <c r="B68" s="268"/>
    </row>
    <row r="69" spans="2:2">
      <c r="B69" s="268"/>
    </row>
    <row r="70" spans="2:2">
      <c r="B70" s="268"/>
    </row>
    <row r="71" spans="2:2">
      <c r="B71" s="268"/>
    </row>
    <row r="72" spans="2:2">
      <c r="B72" s="268"/>
    </row>
    <row r="73" spans="2:2">
      <c r="B73" s="268"/>
    </row>
    <row r="74" spans="2:2">
      <c r="B74" s="268"/>
    </row>
    <row r="75" spans="2:2">
      <c r="B75" s="268"/>
    </row>
    <row r="76" spans="2:2">
      <c r="B76" s="268"/>
    </row>
    <row r="77" spans="2:2">
      <c r="B77" s="268"/>
    </row>
    <row r="78" spans="2:2">
      <c r="B78" s="268"/>
    </row>
    <row r="79" spans="2:2">
      <c r="B79" s="268"/>
    </row>
    <row r="80" spans="2:2">
      <c r="B80" s="268"/>
    </row>
    <row r="81" spans="2:2">
      <c r="B81" s="268"/>
    </row>
    <row r="82" spans="2:2">
      <c r="B82" s="268"/>
    </row>
    <row r="83" spans="2:2">
      <c r="B83" s="268"/>
    </row>
    <row r="84" spans="2:2">
      <c r="B84" s="268"/>
    </row>
    <row r="85" spans="2:2">
      <c r="B85" s="268"/>
    </row>
    <row r="86" spans="2:2">
      <c r="B86" s="268"/>
    </row>
    <row r="87" spans="2:2">
      <c r="B87" s="268"/>
    </row>
    <row r="88" spans="2:2">
      <c r="B88" s="268"/>
    </row>
    <row r="89" spans="2:2">
      <c r="B89" s="268"/>
    </row>
    <row r="90" spans="2:2">
      <c r="B90" s="268"/>
    </row>
    <row r="91" spans="2:2">
      <c r="B91" s="268"/>
    </row>
    <row r="92" spans="2:2">
      <c r="B92" s="268"/>
    </row>
    <row r="93" spans="2:2">
      <c r="B93" s="268"/>
    </row>
    <row r="94" spans="2:2">
      <c r="B94" s="268"/>
    </row>
    <row r="95" spans="2:2">
      <c r="B95" s="268"/>
    </row>
    <row r="96" spans="2:2">
      <c r="B96" s="268"/>
    </row>
    <row r="97" spans="2:2">
      <c r="B97" s="268"/>
    </row>
    <row r="98" spans="2:2">
      <c r="B98" s="268"/>
    </row>
    <row r="99" spans="2:2">
      <c r="B99" s="268"/>
    </row>
    <row r="100" spans="2:2">
      <c r="B100" s="268"/>
    </row>
    <row r="101" spans="2:2">
      <c r="B101" s="268"/>
    </row>
    <row r="102" spans="2:2">
      <c r="B102" s="268"/>
    </row>
    <row r="103" spans="2:2">
      <c r="B103" s="268"/>
    </row>
    <row r="104" spans="2:2">
      <c r="B104" s="268"/>
    </row>
    <row r="105" spans="2:2">
      <c r="B105" s="268"/>
    </row>
    <row r="106" spans="2:2">
      <c r="B106" s="268"/>
    </row>
    <row r="107" spans="2:2">
      <c r="B107" s="268"/>
    </row>
    <row r="108" spans="2:2">
      <c r="B108" s="268"/>
    </row>
    <row r="109" spans="2:2">
      <c r="B109" s="268"/>
    </row>
    <row r="110" spans="2:2">
      <c r="B110" s="268"/>
    </row>
    <row r="111" spans="2:2">
      <c r="B111" s="268"/>
    </row>
    <row r="112" spans="2:2">
      <c r="B112" s="268"/>
    </row>
    <row r="113" spans="2:2">
      <c r="B113" s="268"/>
    </row>
    <row r="114" spans="2:2">
      <c r="B114" s="268"/>
    </row>
    <row r="115" spans="2:2">
      <c r="B115" s="268"/>
    </row>
    <row r="116" spans="2:2">
      <c r="B116" s="268"/>
    </row>
    <row r="117" spans="2:2">
      <c r="B117" s="268"/>
    </row>
    <row r="118" spans="2:2">
      <c r="B118" s="268"/>
    </row>
    <row r="119" spans="2:2">
      <c r="B119" s="268"/>
    </row>
    <row r="120" spans="2:2">
      <c r="B120" s="268"/>
    </row>
    <row r="121" spans="2:2">
      <c r="B121" s="268"/>
    </row>
    <row r="122" spans="2:2">
      <c r="B122" s="268"/>
    </row>
    <row r="123" spans="2:2">
      <c r="B123" s="268"/>
    </row>
    <row r="124" spans="2:2">
      <c r="B124" s="268"/>
    </row>
    <row r="125" spans="2:2">
      <c r="B125" s="268"/>
    </row>
    <row r="126" spans="2:2">
      <c r="B126" s="268"/>
    </row>
    <row r="127" spans="2:2">
      <c r="B127" s="268"/>
    </row>
    <row r="128" spans="2:2">
      <c r="B128" s="268"/>
    </row>
    <row r="129" spans="2:2">
      <c r="B129" s="268"/>
    </row>
    <row r="130" spans="2:2">
      <c r="B130" s="268"/>
    </row>
    <row r="131" spans="2:2">
      <c r="B131" s="268"/>
    </row>
    <row r="132" spans="2:2">
      <c r="B132" s="268"/>
    </row>
    <row r="133" spans="2:2">
      <c r="B133" s="268"/>
    </row>
    <row r="134" spans="2:2">
      <c r="B134" s="268"/>
    </row>
    <row r="135" spans="2:2">
      <c r="B135" s="268"/>
    </row>
    <row r="136" spans="2:2">
      <c r="B136" s="268"/>
    </row>
    <row r="137" spans="2:2">
      <c r="B137" s="268"/>
    </row>
    <row r="138" spans="2:2">
      <c r="B138" s="268"/>
    </row>
    <row r="139" spans="2:2">
      <c r="B139" s="268"/>
    </row>
    <row r="140" spans="2:2">
      <c r="B140" s="268"/>
    </row>
    <row r="141" spans="2:2">
      <c r="B141" s="268"/>
    </row>
    <row r="142" spans="2:2">
      <c r="B142" s="268"/>
    </row>
    <row r="143" spans="2:2">
      <c r="B143" s="268"/>
    </row>
    <row r="144" spans="2:2">
      <c r="B144" s="268"/>
    </row>
    <row r="145" spans="2:2">
      <c r="B145" s="268"/>
    </row>
    <row r="146" spans="2:2">
      <c r="B146" s="268"/>
    </row>
    <row r="147" spans="2:2">
      <c r="B147" s="268"/>
    </row>
    <row r="148" spans="2:2">
      <c r="B148" s="268"/>
    </row>
    <row r="149" spans="2:2">
      <c r="B149" s="268"/>
    </row>
    <row r="150" spans="2:2">
      <c r="B150" s="268"/>
    </row>
    <row r="151" spans="2:2">
      <c r="B151" s="268"/>
    </row>
    <row r="152" spans="2:2">
      <c r="B152" s="268"/>
    </row>
    <row r="153" spans="2:2">
      <c r="B153" s="268"/>
    </row>
    <row r="154" spans="2:2">
      <c r="B154" s="268"/>
    </row>
    <row r="155" spans="2:2">
      <c r="B155" s="268"/>
    </row>
    <row r="156" spans="2:2">
      <c r="B156" s="268"/>
    </row>
    <row r="157" spans="2:2">
      <c r="B157" s="268"/>
    </row>
    <row r="158" spans="2:2">
      <c r="B158" s="268"/>
    </row>
    <row r="159" spans="2:2">
      <c r="B159" s="268"/>
    </row>
    <row r="160" spans="2:2">
      <c r="B160" s="268"/>
    </row>
    <row r="161" spans="2:2">
      <c r="B161" s="268"/>
    </row>
    <row r="162" spans="2:2">
      <c r="B162" s="268"/>
    </row>
    <row r="163" spans="2:2">
      <c r="B163" s="268"/>
    </row>
    <row r="164" spans="2:2">
      <c r="B164" s="268"/>
    </row>
    <row r="165" spans="2:2">
      <c r="B165" s="268"/>
    </row>
    <row r="166" spans="2:2">
      <c r="B166" s="268"/>
    </row>
    <row r="167" spans="2:2">
      <c r="B167" s="268"/>
    </row>
    <row r="168" spans="2:2">
      <c r="B168" s="268"/>
    </row>
    <row r="169" spans="2:2">
      <c r="B169" s="268"/>
    </row>
    <row r="170" spans="2:2">
      <c r="B170" s="268"/>
    </row>
    <row r="171" spans="2:2">
      <c r="B171" s="268"/>
    </row>
    <row r="172" spans="2:2">
      <c r="B172" s="268"/>
    </row>
    <row r="173" spans="2:2">
      <c r="B173" s="268"/>
    </row>
    <row r="174" spans="2:2">
      <c r="B174" s="268"/>
    </row>
    <row r="175" spans="2:2">
      <c r="B175" s="268"/>
    </row>
    <row r="176" spans="2:2">
      <c r="B176" s="268"/>
    </row>
    <row r="177" spans="2:2">
      <c r="B177" s="268"/>
    </row>
    <row r="178" spans="2:2">
      <c r="B178" s="268"/>
    </row>
    <row r="179" spans="2:2">
      <c r="B179" s="268"/>
    </row>
    <row r="180" spans="2:2">
      <c r="B180" s="268"/>
    </row>
    <row r="181" spans="2:2">
      <c r="B181" s="268"/>
    </row>
    <row r="182" spans="2:2">
      <c r="B182" s="268"/>
    </row>
    <row r="183" spans="2:2">
      <c r="B183" s="268"/>
    </row>
    <row r="184" spans="2:2">
      <c r="B184" s="268"/>
    </row>
    <row r="185" spans="2:2">
      <c r="B185" s="268"/>
    </row>
    <row r="186" spans="2:2">
      <c r="B186" s="268"/>
    </row>
    <row r="187" spans="2:2">
      <c r="B187" s="268"/>
    </row>
    <row r="188" spans="2:2">
      <c r="B188" s="268"/>
    </row>
    <row r="189" spans="2:2">
      <c r="B189" s="268"/>
    </row>
    <row r="190" spans="2:2">
      <c r="B190" s="268"/>
    </row>
    <row r="191" spans="2:2">
      <c r="B191" s="268"/>
    </row>
    <row r="192" spans="2:2">
      <c r="B192" s="268"/>
    </row>
    <row r="193" spans="2:2">
      <c r="B193" s="268"/>
    </row>
    <row r="194" spans="2:2">
      <c r="B194" s="268"/>
    </row>
    <row r="195" spans="2:2">
      <c r="B195" s="268"/>
    </row>
    <row r="196" spans="2:2">
      <c r="B196" s="268"/>
    </row>
    <row r="197" spans="2:2">
      <c r="B197" s="268"/>
    </row>
    <row r="198" spans="2:2">
      <c r="B198" s="268"/>
    </row>
    <row r="199" spans="2:2">
      <c r="B199" s="268"/>
    </row>
    <row r="200" spans="2:2">
      <c r="B200" s="268"/>
    </row>
    <row r="201" spans="2:2">
      <c r="B201" s="268"/>
    </row>
    <row r="202" spans="2:2">
      <c r="B202" s="268"/>
    </row>
    <row r="203" spans="2:2">
      <c r="B203" s="268"/>
    </row>
    <row r="204" spans="2:2">
      <c r="B204" s="268"/>
    </row>
    <row r="205" spans="2:2">
      <c r="B205" s="268"/>
    </row>
    <row r="206" spans="2:2">
      <c r="B206" s="268"/>
    </row>
    <row r="207" spans="2:2">
      <c r="B207" s="268"/>
    </row>
    <row r="208" spans="2:2">
      <c r="B208" s="268"/>
    </row>
    <row r="209" spans="2:2">
      <c r="B209" s="268"/>
    </row>
    <row r="210" spans="2:2">
      <c r="B210" s="268"/>
    </row>
    <row r="211" spans="2:2">
      <c r="B211" s="268"/>
    </row>
    <row r="212" spans="2:2">
      <c r="B212" s="268"/>
    </row>
    <row r="213" spans="2:2">
      <c r="B213" s="268"/>
    </row>
    <row r="214" spans="2:2">
      <c r="B214" s="268"/>
    </row>
    <row r="215" spans="2:2">
      <c r="B215" s="268"/>
    </row>
    <row r="216" spans="2:2">
      <c r="B216" s="268"/>
    </row>
    <row r="217" spans="2:2">
      <c r="B217" s="268"/>
    </row>
    <row r="218" spans="2:2">
      <c r="B218" s="268"/>
    </row>
    <row r="219" spans="2:2">
      <c r="B219" s="268"/>
    </row>
    <row r="220" spans="2:2">
      <c r="B220" s="268"/>
    </row>
    <row r="221" spans="2:2">
      <c r="B221" s="268"/>
    </row>
    <row r="222" spans="2:2">
      <c r="B222" s="268"/>
    </row>
    <row r="223" spans="2:2">
      <c r="B223" s="268"/>
    </row>
    <row r="224" spans="2:2">
      <c r="B224" s="268"/>
    </row>
    <row r="225" spans="2:2">
      <c r="B225" s="268"/>
    </row>
    <row r="226" spans="2:2">
      <c r="B226" s="268"/>
    </row>
    <row r="227" spans="2:2">
      <c r="B227" s="268"/>
    </row>
    <row r="228" spans="2:2">
      <c r="B228" s="268"/>
    </row>
    <row r="229" spans="2:2">
      <c r="B229" s="268"/>
    </row>
    <row r="230" spans="2:2">
      <c r="B230" s="268"/>
    </row>
    <row r="231" spans="2:2">
      <c r="B231" s="268"/>
    </row>
    <row r="232" spans="2:2">
      <c r="B232" s="268"/>
    </row>
    <row r="233" spans="2:2">
      <c r="B233" s="268"/>
    </row>
    <row r="234" spans="2:2">
      <c r="B234" s="268"/>
    </row>
    <row r="235" spans="2:2">
      <c r="B235" s="268"/>
    </row>
    <row r="236" spans="2:2">
      <c r="B236" s="268"/>
    </row>
    <row r="237" spans="2:2">
      <c r="B237" s="268"/>
    </row>
    <row r="238" spans="2:2">
      <c r="B238" s="268"/>
    </row>
    <row r="239" spans="2:2">
      <c r="B239" s="268"/>
    </row>
    <row r="240" spans="2:2">
      <c r="B240" s="268"/>
    </row>
    <row r="241" spans="2:2">
      <c r="B241" s="268"/>
    </row>
    <row r="242" spans="2:2">
      <c r="B242" s="268"/>
    </row>
    <row r="243" spans="2:2">
      <c r="B243" s="268"/>
    </row>
    <row r="244" spans="2:2">
      <c r="B244" s="268"/>
    </row>
    <row r="245" spans="2:2">
      <c r="B245" s="268"/>
    </row>
    <row r="246" spans="2:2">
      <c r="B246" s="268"/>
    </row>
    <row r="247" spans="2:2">
      <c r="B247" s="268"/>
    </row>
    <row r="248" spans="2:2">
      <c r="B248" s="268"/>
    </row>
    <row r="249" spans="2:2">
      <c r="B249" s="268"/>
    </row>
    <row r="250" spans="2:2">
      <c r="B250" s="268"/>
    </row>
    <row r="251" spans="2:2">
      <c r="B251" s="268"/>
    </row>
    <row r="252" spans="2:2">
      <c r="B252" s="268"/>
    </row>
    <row r="253" spans="2:2">
      <c r="B253" s="268"/>
    </row>
    <row r="254" spans="2:2">
      <c r="B254" s="268"/>
    </row>
    <row r="255" spans="2:2">
      <c r="B255" s="268"/>
    </row>
    <row r="256" spans="2:2">
      <c r="B256" s="268"/>
    </row>
    <row r="257" spans="2:2">
      <c r="B257" s="268"/>
    </row>
    <row r="258" spans="2:2">
      <c r="B258" s="268"/>
    </row>
    <row r="259" spans="2:2">
      <c r="B259" s="268"/>
    </row>
  </sheetData>
  <phoneticPr fontId="14" type="noConversion"/>
  <printOptions horizontalCentered="1"/>
  <pageMargins left="0.78740157480314965" right="0.78740157480314965" top="0.62992125984251968" bottom="0.62992125984251968" header="0.27559055118110237" footer="0.31496062992125984"/>
  <pageSetup paperSize="9" firstPageNumber="52" orientation="portrait" blackAndWhite="1" useFirstPageNumber="1" horizontalDpi="300" verticalDpi="300" r:id="rId1"/>
  <headerFooter alignWithMargins="0">
    <oddFooter>&amp;C&amp;"標楷體,標準"
&amp;P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D63"/>
  <sheetViews>
    <sheetView view="pageBreakPreview" zoomScale="75" zoomScaleNormal="75" workbookViewId="0">
      <selection activeCell="C28" sqref="C28"/>
    </sheetView>
  </sheetViews>
  <sheetFormatPr defaultColWidth="9" defaultRowHeight="16.5"/>
  <cols>
    <col min="1" max="2" width="17.875" style="32" customWidth="1"/>
    <col min="3" max="3" width="31.5" style="32" customWidth="1"/>
    <col min="4" max="4" width="17.875" style="32" customWidth="1"/>
    <col min="5" max="16384" width="9" style="32"/>
  </cols>
  <sheetData>
    <row r="1" spans="1:4" ht="23.45" customHeight="1">
      <c r="A1" s="41"/>
      <c r="B1" s="607" t="s">
        <v>260</v>
      </c>
      <c r="C1" s="41"/>
      <c r="D1" s="41"/>
    </row>
    <row r="2" spans="1:4" ht="24.95" customHeight="1">
      <c r="A2" s="42"/>
      <c r="B2" s="608" t="s">
        <v>261</v>
      </c>
      <c r="C2" s="42"/>
      <c r="D2" s="42"/>
    </row>
    <row r="3" spans="1:4" ht="21.75" customHeight="1" thickBot="1">
      <c r="A3" s="100"/>
      <c r="B3" s="129" t="s">
        <v>719</v>
      </c>
      <c r="C3" s="609"/>
      <c r="D3" s="91" t="s">
        <v>64</v>
      </c>
    </row>
    <row r="4" spans="1:4" ht="24.95" customHeight="1">
      <c r="A4" s="949" t="s">
        <v>65</v>
      </c>
      <c r="B4" s="951" t="s">
        <v>258</v>
      </c>
      <c r="C4" s="954" t="s">
        <v>210</v>
      </c>
      <c r="D4" s="952" t="s">
        <v>259</v>
      </c>
    </row>
    <row r="5" spans="1:4" ht="18.600000000000001" customHeight="1">
      <c r="A5" s="821">
        <v>405146</v>
      </c>
      <c r="B5" s="423">
        <v>348004</v>
      </c>
      <c r="C5" s="95" t="s">
        <v>320</v>
      </c>
      <c r="D5" s="789">
        <f>355982-454</f>
        <v>355528</v>
      </c>
    </row>
    <row r="6" spans="1:4" s="96" customFormat="1">
      <c r="A6" s="822">
        <v>2</v>
      </c>
      <c r="B6" s="823">
        <v>0</v>
      </c>
      <c r="C6" s="95" t="s">
        <v>84</v>
      </c>
      <c r="D6" s="827">
        <v>0</v>
      </c>
    </row>
    <row r="7" spans="1:4" s="96" customFormat="1">
      <c r="A7" s="822">
        <v>2</v>
      </c>
      <c r="B7" s="823">
        <v>0</v>
      </c>
      <c r="C7" s="116" t="s">
        <v>318</v>
      </c>
      <c r="D7" s="827">
        <v>0</v>
      </c>
    </row>
    <row r="8" spans="1:4" s="96" customFormat="1">
      <c r="A8" s="822">
        <v>2</v>
      </c>
      <c r="B8" s="823">
        <v>0</v>
      </c>
      <c r="C8" s="71" t="s">
        <v>281</v>
      </c>
      <c r="D8" s="827">
        <v>0</v>
      </c>
    </row>
    <row r="9" spans="1:4" s="96" customFormat="1">
      <c r="A9" s="822">
        <v>2</v>
      </c>
      <c r="B9" s="823">
        <v>0</v>
      </c>
      <c r="C9" s="122" t="s">
        <v>319</v>
      </c>
      <c r="D9" s="827">
        <v>0</v>
      </c>
    </row>
    <row r="10" spans="1:4" s="96" customFormat="1">
      <c r="A10" s="821">
        <v>405144</v>
      </c>
      <c r="B10" s="423">
        <v>348004</v>
      </c>
      <c r="C10" s="610" t="s">
        <v>85</v>
      </c>
      <c r="D10" s="789">
        <f>355982-454</f>
        <v>355528</v>
      </c>
    </row>
    <row r="11" spans="1:4" s="96" customFormat="1">
      <c r="A11" s="821">
        <v>405144</v>
      </c>
      <c r="B11" s="423">
        <v>348004</v>
      </c>
      <c r="C11" s="61" t="s">
        <v>86</v>
      </c>
      <c r="D11" s="789">
        <f>355982-454</f>
        <v>355528</v>
      </c>
    </row>
    <row r="12" spans="1:4" s="96" customFormat="1">
      <c r="A12" s="824">
        <v>1785</v>
      </c>
      <c r="B12" s="787">
        <v>1668</v>
      </c>
      <c r="C12" s="72" t="s">
        <v>153</v>
      </c>
      <c r="D12" s="788">
        <v>1272</v>
      </c>
    </row>
    <row r="13" spans="1:4" s="96" customFormat="1">
      <c r="A13" s="824">
        <v>278</v>
      </c>
      <c r="B13" s="787">
        <v>0</v>
      </c>
      <c r="C13" s="70" t="s">
        <v>507</v>
      </c>
      <c r="D13" s="788">
        <v>0</v>
      </c>
    </row>
    <row r="14" spans="1:4" s="96" customFormat="1" hidden="1">
      <c r="A14" s="824">
        <v>0</v>
      </c>
      <c r="B14" s="787">
        <v>0</v>
      </c>
      <c r="C14" s="73" t="s">
        <v>155</v>
      </c>
      <c r="D14" s="788">
        <v>0</v>
      </c>
    </row>
    <row r="15" spans="1:4" s="96" customFormat="1">
      <c r="A15" s="824">
        <v>20</v>
      </c>
      <c r="B15" s="787">
        <v>0</v>
      </c>
      <c r="C15" s="73" t="s">
        <v>156</v>
      </c>
      <c r="D15" s="788">
        <v>0</v>
      </c>
    </row>
    <row r="16" spans="1:4" s="96" customFormat="1">
      <c r="A16" s="824">
        <v>320</v>
      </c>
      <c r="B16" s="787">
        <v>0</v>
      </c>
      <c r="C16" s="357" t="s">
        <v>508</v>
      </c>
      <c r="D16" s="788">
        <v>0</v>
      </c>
    </row>
    <row r="17" spans="1:4" s="96" customFormat="1">
      <c r="A17" s="824">
        <v>1143</v>
      </c>
      <c r="B17" s="787">
        <v>1668</v>
      </c>
      <c r="C17" s="357" t="s">
        <v>158</v>
      </c>
      <c r="D17" s="788">
        <v>1272</v>
      </c>
    </row>
    <row r="18" spans="1:4" s="96" customFormat="1" hidden="1">
      <c r="A18" s="824">
        <v>0</v>
      </c>
      <c r="B18" s="787">
        <v>0</v>
      </c>
      <c r="C18" s="73" t="s">
        <v>160</v>
      </c>
      <c r="D18" s="788">
        <v>0</v>
      </c>
    </row>
    <row r="19" spans="1:4" s="96" customFormat="1">
      <c r="A19" s="824">
        <v>24</v>
      </c>
      <c r="B19" s="787">
        <v>0</v>
      </c>
      <c r="C19" s="76" t="s">
        <v>161</v>
      </c>
      <c r="D19" s="788">
        <v>0</v>
      </c>
    </row>
    <row r="20" spans="1:4" s="96" customFormat="1">
      <c r="A20" s="821">
        <v>236708</v>
      </c>
      <c r="B20" s="423">
        <v>232511</v>
      </c>
      <c r="C20" s="72" t="s">
        <v>163</v>
      </c>
      <c r="D20" s="789">
        <f>240797-454</f>
        <v>240343</v>
      </c>
    </row>
    <row r="21" spans="1:4" s="96" customFormat="1">
      <c r="A21" s="822">
        <v>2299</v>
      </c>
      <c r="B21" s="823">
        <v>3789</v>
      </c>
      <c r="C21" s="73" t="s">
        <v>164</v>
      </c>
      <c r="D21" s="827">
        <v>2566</v>
      </c>
    </row>
    <row r="22" spans="1:4" s="96" customFormat="1">
      <c r="A22" s="822">
        <v>529</v>
      </c>
      <c r="B22" s="823">
        <v>742</v>
      </c>
      <c r="C22" s="73" t="s">
        <v>165</v>
      </c>
      <c r="D22" s="827">
        <v>634</v>
      </c>
    </row>
    <row r="23" spans="1:4" s="96" customFormat="1">
      <c r="A23" s="822">
        <v>5442</v>
      </c>
      <c r="B23" s="823">
        <v>5576</v>
      </c>
      <c r="C23" s="73" t="s">
        <v>166</v>
      </c>
      <c r="D23" s="827">
        <f>6416-454</f>
        <v>5962</v>
      </c>
    </row>
    <row r="24" spans="1:4" s="96" customFormat="1">
      <c r="A24" s="822">
        <v>3058</v>
      </c>
      <c r="B24" s="823">
        <v>4138</v>
      </c>
      <c r="C24" s="73" t="s">
        <v>169</v>
      </c>
      <c r="D24" s="827">
        <v>3182</v>
      </c>
    </row>
    <row r="25" spans="1:4" s="96" customFormat="1">
      <c r="A25" s="822">
        <v>8747</v>
      </c>
      <c r="B25" s="823">
        <v>13084</v>
      </c>
      <c r="C25" s="73" t="s">
        <v>462</v>
      </c>
      <c r="D25" s="827">
        <v>20612</v>
      </c>
    </row>
    <row r="26" spans="1:4" s="96" customFormat="1">
      <c r="A26" s="822">
        <v>393</v>
      </c>
      <c r="B26" s="823">
        <v>368</v>
      </c>
      <c r="C26" s="67" t="s">
        <v>463</v>
      </c>
      <c r="D26" s="827">
        <v>391</v>
      </c>
    </row>
    <row r="27" spans="1:4" s="56" customFormat="1">
      <c r="A27" s="822">
        <v>192437</v>
      </c>
      <c r="B27" s="823">
        <v>183895</v>
      </c>
      <c r="C27" s="74" t="s">
        <v>177</v>
      </c>
      <c r="D27" s="827">
        <v>184518</v>
      </c>
    </row>
    <row r="28" spans="1:4" s="96" customFormat="1">
      <c r="A28" s="822">
        <v>23803</v>
      </c>
      <c r="B28" s="823">
        <v>20919</v>
      </c>
      <c r="C28" s="73" t="s">
        <v>178</v>
      </c>
      <c r="D28" s="827">
        <v>22478</v>
      </c>
    </row>
    <row r="29" spans="1:4" s="96" customFormat="1">
      <c r="A29" s="821">
        <v>54900</v>
      </c>
      <c r="B29" s="423">
        <v>50650</v>
      </c>
      <c r="C29" s="72" t="s">
        <v>180</v>
      </c>
      <c r="D29" s="789">
        <v>49055</v>
      </c>
    </row>
    <row r="30" spans="1:4" s="96" customFormat="1" hidden="1">
      <c r="A30" s="821">
        <v>0</v>
      </c>
      <c r="B30" s="423">
        <v>0</v>
      </c>
      <c r="C30" s="73" t="s">
        <v>509</v>
      </c>
      <c r="D30" s="789">
        <v>0</v>
      </c>
    </row>
    <row r="31" spans="1:4" s="96" customFormat="1">
      <c r="A31" s="822">
        <v>54900</v>
      </c>
      <c r="B31" s="823">
        <v>50650</v>
      </c>
      <c r="C31" s="73" t="s">
        <v>182</v>
      </c>
      <c r="D31" s="827">
        <v>49055</v>
      </c>
    </row>
    <row r="32" spans="1:4" s="96" customFormat="1">
      <c r="A32" s="824">
        <v>10516</v>
      </c>
      <c r="B32" s="787">
        <v>9834</v>
      </c>
      <c r="C32" s="72" t="s">
        <v>458</v>
      </c>
      <c r="D32" s="788">
        <v>10822</v>
      </c>
    </row>
    <row r="33" spans="1:4" s="96" customFormat="1">
      <c r="A33" s="822">
        <v>5474</v>
      </c>
      <c r="B33" s="823">
        <v>5514</v>
      </c>
      <c r="C33" s="73" t="s">
        <v>464</v>
      </c>
      <c r="D33" s="827">
        <v>5923</v>
      </c>
    </row>
    <row r="34" spans="1:4" s="96" customFormat="1">
      <c r="A34" s="822">
        <v>3952</v>
      </c>
      <c r="B34" s="823">
        <v>3845</v>
      </c>
      <c r="C34" s="73" t="s">
        <v>465</v>
      </c>
      <c r="D34" s="827">
        <v>3945</v>
      </c>
    </row>
    <row r="35" spans="1:4" s="96" customFormat="1">
      <c r="A35" s="822">
        <v>1030</v>
      </c>
      <c r="B35" s="823">
        <v>434</v>
      </c>
      <c r="C35" s="73" t="s">
        <v>466</v>
      </c>
      <c r="D35" s="827">
        <v>933</v>
      </c>
    </row>
    <row r="36" spans="1:4" s="96" customFormat="1" hidden="1">
      <c r="A36" s="822">
        <v>0</v>
      </c>
      <c r="B36" s="823">
        <v>0</v>
      </c>
      <c r="C36" s="20" t="s">
        <v>467</v>
      </c>
      <c r="D36" s="827">
        <v>0</v>
      </c>
    </row>
    <row r="37" spans="1:4" s="96" customFormat="1">
      <c r="A37" s="822">
        <v>60</v>
      </c>
      <c r="B37" s="823">
        <v>41</v>
      </c>
      <c r="C37" s="73" t="s">
        <v>468</v>
      </c>
      <c r="D37" s="827">
        <v>21</v>
      </c>
    </row>
    <row r="38" spans="1:4" s="96" customFormat="1" hidden="1">
      <c r="A38" s="822">
        <v>0</v>
      </c>
      <c r="B38" s="823">
        <v>0</v>
      </c>
      <c r="C38" s="73" t="s">
        <v>461</v>
      </c>
      <c r="D38" s="827">
        <v>0</v>
      </c>
    </row>
    <row r="39" spans="1:4" s="96" customFormat="1">
      <c r="A39" s="822">
        <v>100</v>
      </c>
      <c r="B39" s="823">
        <v>100</v>
      </c>
      <c r="C39" s="92" t="s">
        <v>469</v>
      </c>
      <c r="D39" s="827">
        <v>33</v>
      </c>
    </row>
    <row r="40" spans="1:4" s="96" customFormat="1">
      <c r="A40" s="822">
        <v>100</v>
      </c>
      <c r="B40" s="823">
        <v>100</v>
      </c>
      <c r="C40" s="73" t="s">
        <v>459</v>
      </c>
      <c r="D40" s="827">
        <v>33</v>
      </c>
    </row>
    <row r="41" spans="1:4" s="96" customFormat="1">
      <c r="A41" s="811">
        <v>6934</v>
      </c>
      <c r="B41" s="812">
        <v>8210</v>
      </c>
      <c r="C41" s="72" t="s">
        <v>189</v>
      </c>
      <c r="D41" s="816">
        <v>7832</v>
      </c>
    </row>
    <row r="42" spans="1:4" s="96" customFormat="1">
      <c r="A42" s="822">
        <v>613</v>
      </c>
      <c r="B42" s="823">
        <v>1143</v>
      </c>
      <c r="C42" s="73" t="s">
        <v>190</v>
      </c>
      <c r="D42" s="827">
        <v>809</v>
      </c>
    </row>
    <row r="43" spans="1:4" s="96" customFormat="1">
      <c r="A43" s="822">
        <v>5380</v>
      </c>
      <c r="B43" s="823">
        <v>6460</v>
      </c>
      <c r="C43" s="73" t="s">
        <v>191</v>
      </c>
      <c r="D43" s="827">
        <v>6295</v>
      </c>
    </row>
    <row r="44" spans="1:4" s="96" customFormat="1">
      <c r="A44" s="822">
        <v>919</v>
      </c>
      <c r="B44" s="823">
        <v>607</v>
      </c>
      <c r="C44" s="73" t="s">
        <v>192</v>
      </c>
      <c r="D44" s="827">
        <v>728</v>
      </c>
    </row>
    <row r="45" spans="1:4" s="96" customFormat="1" hidden="1">
      <c r="A45" s="822">
        <v>23</v>
      </c>
      <c r="B45" s="823">
        <v>0</v>
      </c>
      <c r="C45" s="73" t="s">
        <v>193</v>
      </c>
      <c r="D45" s="827">
        <v>0</v>
      </c>
    </row>
    <row r="46" spans="1:4" s="56" customFormat="1" ht="33">
      <c r="A46" s="829">
        <v>901</v>
      </c>
      <c r="B46" s="800">
        <v>839</v>
      </c>
      <c r="C46" s="421" t="s">
        <v>194</v>
      </c>
      <c r="D46" s="801">
        <v>871</v>
      </c>
    </row>
    <row r="47" spans="1:4" s="96" customFormat="1">
      <c r="A47" s="822">
        <v>901</v>
      </c>
      <c r="B47" s="823">
        <v>839</v>
      </c>
      <c r="C47" s="73" t="s">
        <v>195</v>
      </c>
      <c r="D47" s="827">
        <v>871</v>
      </c>
    </row>
    <row r="48" spans="1:4" s="96" customFormat="1" hidden="1">
      <c r="A48" s="822">
        <v>0</v>
      </c>
      <c r="B48" s="823">
        <v>0</v>
      </c>
      <c r="C48" s="75" t="s">
        <v>196</v>
      </c>
      <c r="D48" s="827">
        <v>0</v>
      </c>
    </row>
    <row r="49" spans="1:4" s="96" customFormat="1" hidden="1">
      <c r="A49" s="822">
        <v>0</v>
      </c>
      <c r="B49" s="823">
        <v>0</v>
      </c>
      <c r="C49" s="73" t="s">
        <v>197</v>
      </c>
      <c r="D49" s="827">
        <v>0</v>
      </c>
    </row>
    <row r="50" spans="1:4" s="96" customFormat="1">
      <c r="A50" s="821">
        <v>5700</v>
      </c>
      <c r="B50" s="423">
        <v>11306</v>
      </c>
      <c r="C50" s="103" t="s">
        <v>510</v>
      </c>
      <c r="D50" s="789">
        <v>9990</v>
      </c>
    </row>
    <row r="51" spans="1:4" s="96" customFormat="1" hidden="1">
      <c r="A51" s="822">
        <v>3156</v>
      </c>
      <c r="B51" s="823">
        <v>0</v>
      </c>
      <c r="C51" s="66" t="s">
        <v>200</v>
      </c>
      <c r="D51" s="827">
        <v>0</v>
      </c>
    </row>
    <row r="52" spans="1:4" s="96" customFormat="1">
      <c r="A52" s="822">
        <v>2544</v>
      </c>
      <c r="B52" s="823">
        <v>11306</v>
      </c>
      <c r="C52" s="73" t="s">
        <v>201</v>
      </c>
      <c r="D52" s="827">
        <v>9990</v>
      </c>
    </row>
    <row r="53" spans="1:4" s="96" customFormat="1">
      <c r="A53" s="821">
        <v>87599</v>
      </c>
      <c r="B53" s="423">
        <v>32886</v>
      </c>
      <c r="C53" s="72" t="s">
        <v>106</v>
      </c>
      <c r="D53" s="789">
        <v>35310</v>
      </c>
    </row>
    <row r="54" spans="1:4" s="96" customFormat="1">
      <c r="A54" s="822">
        <v>87599</v>
      </c>
      <c r="B54" s="823">
        <v>32886</v>
      </c>
      <c r="C54" s="73" t="s">
        <v>202</v>
      </c>
      <c r="D54" s="827">
        <v>35310</v>
      </c>
    </row>
    <row r="55" spans="1:4" ht="175.9" customHeight="1">
      <c r="A55" s="822"/>
      <c r="B55" s="823"/>
      <c r="C55" s="73"/>
      <c r="D55" s="827"/>
    </row>
    <row r="56" spans="1:4" ht="125.45" customHeight="1">
      <c r="A56" s="822"/>
      <c r="B56" s="823"/>
      <c r="C56" s="73"/>
      <c r="D56" s="827"/>
    </row>
    <row r="57" spans="1:4" ht="120.75" customHeight="1">
      <c r="A57" s="822"/>
      <c r="B57" s="823"/>
      <c r="C57" s="73"/>
      <c r="D57" s="827"/>
    </row>
    <row r="58" spans="1:4" ht="101.45" customHeight="1">
      <c r="A58" s="822"/>
      <c r="B58" s="823"/>
      <c r="C58" s="73"/>
      <c r="D58" s="827"/>
    </row>
    <row r="59" spans="1:4" s="38" customFormat="1" ht="47.25" customHeight="1" thickBot="1">
      <c r="A59" s="825">
        <v>405146</v>
      </c>
      <c r="B59" s="826">
        <v>348004</v>
      </c>
      <c r="C59" s="37" t="s">
        <v>141</v>
      </c>
      <c r="D59" s="828">
        <f>355982-454</f>
        <v>355528</v>
      </c>
    </row>
    <row r="60" spans="1:4">
      <c r="A60" s="31"/>
      <c r="B60" s="31"/>
      <c r="D60" s="31"/>
    </row>
    <row r="63" spans="1:4">
      <c r="A63" s="31"/>
      <c r="B63" s="31"/>
      <c r="D63" s="31"/>
    </row>
  </sheetData>
  <phoneticPr fontId="14" type="noConversion"/>
  <printOptions horizontalCentered="1"/>
  <pageMargins left="0.78740157480314965" right="0.78740157480314965" top="0.78740157480314965" bottom="0.78740157480314965" header="0.51181102362204722" footer="0.31496062992125984"/>
  <pageSetup paperSize="9" firstPageNumber="56" orientation="portrait" blackAndWhite="1" useFirstPageNumber="1" r:id="rId1"/>
  <headerFooter alignWithMargins="0">
    <oddFooter>&amp;C&amp;"標楷體,標準"&amp;P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N109"/>
  <sheetViews>
    <sheetView view="pageBreakPreview" zoomScale="75" zoomScaleNormal="75" workbookViewId="0">
      <selection activeCell="C28" sqref="C28"/>
    </sheetView>
  </sheetViews>
  <sheetFormatPr defaultColWidth="9" defaultRowHeight="16.5"/>
  <cols>
    <col min="1" max="1" width="15.875" style="124" customWidth="1"/>
    <col min="2" max="2" width="22.75" style="124" customWidth="1"/>
    <col min="3" max="3" width="15.5" style="124" customWidth="1"/>
    <col min="4" max="4" width="16.5" style="124" customWidth="1"/>
    <col min="5" max="5" width="14.125" style="124" customWidth="1"/>
    <col min="6" max="7" width="9" style="124"/>
    <col min="8" max="8" width="12" style="124" bestFit="1" customWidth="1"/>
    <col min="9" max="16384" width="9" style="124"/>
  </cols>
  <sheetData>
    <row r="1" spans="1:14" s="128" customFormat="1" ht="19.5">
      <c r="A1" s="132" t="s">
        <v>129</v>
      </c>
      <c r="B1" s="132"/>
      <c r="C1" s="132"/>
      <c r="D1" s="132"/>
      <c r="E1" s="132"/>
    </row>
    <row r="2" spans="1:14" s="128" customFormat="1" ht="21.6" customHeight="1">
      <c r="A2" s="133" t="s">
        <v>273</v>
      </c>
      <c r="B2" s="133"/>
      <c r="C2" s="133"/>
      <c r="D2" s="133"/>
      <c r="E2" s="133"/>
    </row>
    <row r="3" spans="1:14" s="128" customFormat="1" ht="17.25" thickBot="1">
      <c r="A3" s="152" t="s">
        <v>720</v>
      </c>
      <c r="B3" s="134"/>
      <c r="C3" s="134"/>
      <c r="D3" s="134"/>
      <c r="E3" s="135" t="s">
        <v>64</v>
      </c>
    </row>
    <row r="4" spans="1:14" s="136" customFormat="1" ht="22.15" customHeight="1">
      <c r="A4" s="1178" t="s">
        <v>721</v>
      </c>
      <c r="B4" s="1180" t="s">
        <v>66</v>
      </c>
      <c r="C4" s="1184" t="s">
        <v>722</v>
      </c>
      <c r="D4" s="1184" t="s">
        <v>641</v>
      </c>
      <c r="E4" s="1182" t="s">
        <v>642</v>
      </c>
    </row>
    <row r="5" spans="1:14" s="136" customFormat="1" ht="28.15" customHeight="1">
      <c r="A5" s="1179"/>
      <c r="B5" s="1181"/>
      <c r="C5" s="1185"/>
      <c r="D5" s="1185"/>
      <c r="E5" s="1183"/>
    </row>
    <row r="6" spans="1:14" s="263" customFormat="1" ht="18" customHeight="1">
      <c r="A6" s="855">
        <v>71907150</v>
      </c>
      <c r="B6" s="611" t="s">
        <v>17</v>
      </c>
      <c r="C6" s="847">
        <f>78988303+4102</f>
        <v>78992405</v>
      </c>
      <c r="D6" s="847">
        <v>75091383</v>
      </c>
      <c r="E6" s="848">
        <v>3901022</v>
      </c>
      <c r="H6" s="946"/>
    </row>
    <row r="7" spans="1:14" s="120" customFormat="1" ht="18" customHeight="1">
      <c r="A7" s="856">
        <v>47504676</v>
      </c>
      <c r="B7" s="404" t="s">
        <v>274</v>
      </c>
      <c r="C7" s="726">
        <f>49568154+4102</f>
        <v>49572256</v>
      </c>
      <c r="D7" s="726">
        <v>47816271</v>
      </c>
      <c r="E7" s="846">
        <v>1755985</v>
      </c>
      <c r="H7" s="946"/>
    </row>
    <row r="8" spans="1:14" s="120" customFormat="1" ht="18" customHeight="1">
      <c r="A8" s="856">
        <v>7932265</v>
      </c>
      <c r="B8" s="87" t="s">
        <v>275</v>
      </c>
      <c r="C8" s="726">
        <f>11170101+4102</f>
        <v>11174203</v>
      </c>
      <c r="D8" s="726">
        <v>9297731</v>
      </c>
      <c r="E8" s="846">
        <v>1876472</v>
      </c>
      <c r="H8" s="946"/>
    </row>
    <row r="9" spans="1:14" s="120" customFormat="1" ht="18" customHeight="1">
      <c r="A9" s="856">
        <v>33752780</v>
      </c>
      <c r="B9" s="87" t="s">
        <v>511</v>
      </c>
      <c r="C9" s="726">
        <v>33722780</v>
      </c>
      <c r="D9" s="726">
        <v>33722780</v>
      </c>
      <c r="E9" s="846">
        <v>0</v>
      </c>
    </row>
    <row r="10" spans="1:14" s="120" customFormat="1" ht="18" customHeight="1">
      <c r="A10" s="856">
        <v>4082469</v>
      </c>
      <c r="B10" s="87" t="s">
        <v>276</v>
      </c>
      <c r="C10" s="726">
        <v>2942919</v>
      </c>
      <c r="D10" s="726">
        <v>3052996</v>
      </c>
      <c r="E10" s="846">
        <v>-110077</v>
      </c>
    </row>
    <row r="11" spans="1:14" s="120" customFormat="1" ht="18" customHeight="1">
      <c r="A11" s="856">
        <v>1083623</v>
      </c>
      <c r="B11" s="87" t="s">
        <v>278</v>
      </c>
      <c r="C11" s="726">
        <v>1090700</v>
      </c>
      <c r="D11" s="726">
        <v>1089082</v>
      </c>
      <c r="E11" s="846">
        <v>1618</v>
      </c>
    </row>
    <row r="12" spans="1:14" s="120" customFormat="1" ht="18" customHeight="1">
      <c r="A12" s="856">
        <v>479545</v>
      </c>
      <c r="B12" s="87" t="s">
        <v>279</v>
      </c>
      <c r="C12" s="726">
        <v>477055</v>
      </c>
      <c r="D12" s="726">
        <v>477623</v>
      </c>
      <c r="E12" s="846">
        <v>-568</v>
      </c>
    </row>
    <row r="13" spans="1:14" s="120" customFormat="1" ht="18" customHeight="1">
      <c r="A13" s="856">
        <v>173994</v>
      </c>
      <c r="B13" s="87" t="s">
        <v>280</v>
      </c>
      <c r="C13" s="726">
        <v>164599</v>
      </c>
      <c r="D13" s="726">
        <v>176059</v>
      </c>
      <c r="E13" s="846">
        <v>-11460</v>
      </c>
    </row>
    <row r="14" spans="1:14" s="120" customFormat="1" ht="36" customHeight="1">
      <c r="A14" s="856">
        <v>1202765</v>
      </c>
      <c r="B14" s="404" t="s">
        <v>512</v>
      </c>
      <c r="C14" s="726">
        <v>1214239</v>
      </c>
      <c r="D14" s="726">
        <v>1205443</v>
      </c>
      <c r="E14" s="849">
        <v>8796</v>
      </c>
    </row>
    <row r="15" spans="1:14" s="120" customFormat="1" ht="18" customHeight="1">
      <c r="A15" s="856">
        <v>831173</v>
      </c>
      <c r="B15" s="403" t="s">
        <v>513</v>
      </c>
      <c r="C15" s="726">
        <v>831173</v>
      </c>
      <c r="D15" s="726">
        <v>831173</v>
      </c>
      <c r="E15" s="846">
        <v>0</v>
      </c>
    </row>
    <row r="16" spans="1:14" s="120" customFormat="1" ht="18" customHeight="1">
      <c r="A16" s="857">
        <v>2562</v>
      </c>
      <c r="B16" s="636" t="s">
        <v>643</v>
      </c>
      <c r="C16" s="763">
        <v>2083</v>
      </c>
      <c r="D16" s="763">
        <v>2421</v>
      </c>
      <c r="E16" s="849">
        <v>-338</v>
      </c>
      <c r="F16" s="830"/>
      <c r="G16" s="123"/>
      <c r="H16" s="123"/>
      <c r="I16" s="123"/>
      <c r="J16" s="123"/>
      <c r="K16" s="123"/>
      <c r="L16" s="123"/>
      <c r="M16" s="123"/>
      <c r="N16" s="123"/>
    </row>
    <row r="17" spans="1:5" s="120" customFormat="1" ht="18" customHeight="1">
      <c r="A17" s="856">
        <v>369030</v>
      </c>
      <c r="B17" s="87" t="s">
        <v>282</v>
      </c>
      <c r="C17" s="726">
        <v>380983</v>
      </c>
      <c r="D17" s="726">
        <v>371849</v>
      </c>
      <c r="E17" s="846">
        <v>9134</v>
      </c>
    </row>
    <row r="18" spans="1:5" s="120" customFormat="1" ht="18" customHeight="1">
      <c r="A18" s="856">
        <v>22950299</v>
      </c>
      <c r="B18" s="402" t="s">
        <v>472</v>
      </c>
      <c r="C18" s="726">
        <v>27816648</v>
      </c>
      <c r="D18" s="726">
        <v>25784106</v>
      </c>
      <c r="E18" s="846">
        <v>2032542</v>
      </c>
    </row>
    <row r="19" spans="1:5" s="120" customFormat="1" ht="18" customHeight="1">
      <c r="A19" s="856">
        <v>1122183</v>
      </c>
      <c r="B19" s="404" t="s">
        <v>283</v>
      </c>
      <c r="C19" s="726">
        <v>1140684</v>
      </c>
      <c r="D19" s="726">
        <v>1122184</v>
      </c>
      <c r="E19" s="846">
        <v>18500</v>
      </c>
    </row>
    <row r="20" spans="1:5" s="120" customFormat="1" ht="18" customHeight="1">
      <c r="A20" s="856">
        <v>5283</v>
      </c>
      <c r="B20" s="404" t="s">
        <v>514</v>
      </c>
      <c r="C20" s="726">
        <v>3767</v>
      </c>
      <c r="D20" s="726">
        <v>4475</v>
      </c>
      <c r="E20" s="846">
        <v>-708</v>
      </c>
    </row>
    <row r="21" spans="1:5" s="120" customFormat="1" ht="18" customHeight="1">
      <c r="A21" s="856">
        <v>13323701</v>
      </c>
      <c r="B21" s="87" t="s">
        <v>123</v>
      </c>
      <c r="C21" s="726">
        <v>16152891</v>
      </c>
      <c r="D21" s="726">
        <v>15871343</v>
      </c>
      <c r="E21" s="846">
        <v>281548</v>
      </c>
    </row>
    <row r="22" spans="1:5" s="120" customFormat="1" ht="18" customHeight="1">
      <c r="A22" s="856">
        <v>3703697</v>
      </c>
      <c r="B22" s="87" t="s">
        <v>124</v>
      </c>
      <c r="C22" s="726">
        <v>6748033</v>
      </c>
      <c r="D22" s="726">
        <v>5952663</v>
      </c>
      <c r="E22" s="846">
        <v>795370</v>
      </c>
    </row>
    <row r="23" spans="1:5" s="120" customFormat="1" ht="18" customHeight="1">
      <c r="A23" s="856">
        <v>60928</v>
      </c>
      <c r="B23" s="87" t="s">
        <v>125</v>
      </c>
      <c r="C23" s="726">
        <v>99473</v>
      </c>
      <c r="D23" s="726">
        <v>93205</v>
      </c>
      <c r="E23" s="846">
        <v>6268</v>
      </c>
    </row>
    <row r="24" spans="1:5" s="120" customFormat="1" ht="18" customHeight="1">
      <c r="A24" s="856">
        <v>415164</v>
      </c>
      <c r="B24" s="87" t="s">
        <v>126</v>
      </c>
      <c r="C24" s="726">
        <v>451334</v>
      </c>
      <c r="D24" s="726">
        <v>491182</v>
      </c>
      <c r="E24" s="846">
        <v>-39848</v>
      </c>
    </row>
    <row r="25" spans="1:5" s="120" customFormat="1" ht="18" customHeight="1">
      <c r="A25" s="856">
        <v>11058</v>
      </c>
      <c r="B25" s="87" t="s">
        <v>515</v>
      </c>
      <c r="C25" s="726">
        <v>2919</v>
      </c>
      <c r="D25" s="726">
        <v>6993</v>
      </c>
      <c r="E25" s="846">
        <v>-4074</v>
      </c>
    </row>
    <row r="26" spans="1:5" s="120" customFormat="1" ht="18" customHeight="1">
      <c r="A26" s="856">
        <v>4308285</v>
      </c>
      <c r="B26" s="87" t="s">
        <v>127</v>
      </c>
      <c r="C26" s="726">
        <v>3217547</v>
      </c>
      <c r="D26" s="726">
        <v>2242061</v>
      </c>
      <c r="E26" s="846">
        <v>975486</v>
      </c>
    </row>
    <row r="27" spans="1:5" s="120" customFormat="1" ht="18" customHeight="1">
      <c r="A27" s="856">
        <v>163663</v>
      </c>
      <c r="B27" s="404" t="s">
        <v>0</v>
      </c>
      <c r="C27" s="726">
        <v>295879</v>
      </c>
      <c r="D27" s="726">
        <v>196263</v>
      </c>
      <c r="E27" s="846">
        <v>99616</v>
      </c>
    </row>
    <row r="28" spans="1:5" s="120" customFormat="1" ht="18" customHeight="1">
      <c r="A28" s="856">
        <v>163663</v>
      </c>
      <c r="B28" s="87" t="s">
        <v>0</v>
      </c>
      <c r="C28" s="726">
        <v>295879</v>
      </c>
      <c r="D28" s="726">
        <v>196263</v>
      </c>
      <c r="E28" s="846">
        <v>99616</v>
      </c>
    </row>
    <row r="29" spans="1:5" s="120" customFormat="1" ht="18" customHeight="1">
      <c r="A29" s="856">
        <v>85747</v>
      </c>
      <c r="B29" s="404" t="s">
        <v>270</v>
      </c>
      <c r="C29" s="726">
        <v>93383</v>
      </c>
      <c r="D29" s="726">
        <v>89300</v>
      </c>
      <c r="E29" s="846">
        <v>4083</v>
      </c>
    </row>
    <row r="30" spans="1:5" s="120" customFormat="1" ht="18" customHeight="1">
      <c r="A30" s="856">
        <v>85747</v>
      </c>
      <c r="B30" s="87" t="s">
        <v>1</v>
      </c>
      <c r="C30" s="726">
        <v>93383</v>
      </c>
      <c r="D30" s="726">
        <v>89300</v>
      </c>
      <c r="E30" s="846">
        <v>4083</v>
      </c>
    </row>
    <row r="31" spans="1:5" s="120" customFormat="1">
      <c r="A31" s="856"/>
      <c r="B31" s="77"/>
      <c r="C31" s="726"/>
      <c r="D31" s="726"/>
      <c r="E31" s="846"/>
    </row>
    <row r="32" spans="1:5" s="120" customFormat="1" ht="33" customHeight="1">
      <c r="A32" s="856"/>
      <c r="B32" s="77"/>
      <c r="C32" s="726"/>
      <c r="D32" s="726"/>
      <c r="E32" s="846"/>
    </row>
    <row r="33" spans="1:6" s="120" customFormat="1" ht="26.45" customHeight="1">
      <c r="A33" s="856"/>
      <c r="B33" s="404"/>
      <c r="C33" s="726"/>
      <c r="D33" s="726"/>
      <c r="E33" s="846"/>
    </row>
    <row r="34" spans="1:6" s="120" customFormat="1" ht="31.15" customHeight="1">
      <c r="A34" s="856"/>
      <c r="B34" s="539"/>
      <c r="C34" s="726"/>
      <c r="D34" s="726"/>
      <c r="E34" s="846"/>
    </row>
    <row r="35" spans="1:6" s="120" customFormat="1" ht="22.9" customHeight="1">
      <c r="A35" s="856"/>
      <c r="B35" s="539"/>
      <c r="C35" s="726"/>
      <c r="D35" s="726"/>
      <c r="E35" s="846"/>
    </row>
    <row r="36" spans="1:6" s="120" customFormat="1" ht="36" customHeight="1">
      <c r="A36" s="856"/>
      <c r="B36" s="539"/>
      <c r="C36" s="726"/>
      <c r="D36" s="726"/>
      <c r="E36" s="846"/>
    </row>
    <row r="37" spans="1:6" s="263" customFormat="1">
      <c r="A37" s="858">
        <v>71907150</v>
      </c>
      <c r="B37" s="612" t="s">
        <v>2</v>
      </c>
      <c r="C37" s="850">
        <f>78988303+4102</f>
        <v>78992405</v>
      </c>
      <c r="D37" s="850">
        <v>75091383</v>
      </c>
      <c r="E37" s="1194">
        <f>3896920+4102</f>
        <v>3901022</v>
      </c>
      <c r="F37" s="120"/>
    </row>
    <row r="38" spans="1:6" s="120" customFormat="1" ht="18" customHeight="1">
      <c r="A38" s="859">
        <v>11884287</v>
      </c>
      <c r="B38" s="613" t="s">
        <v>18</v>
      </c>
      <c r="C38" s="851">
        <v>12218465</v>
      </c>
      <c r="D38" s="851">
        <v>11934778</v>
      </c>
      <c r="E38" s="852">
        <v>283687</v>
      </c>
      <c r="F38" s="263"/>
    </row>
    <row r="39" spans="1:6" s="120" customFormat="1" ht="16.149999999999999" customHeight="1">
      <c r="A39" s="856">
        <v>8234621</v>
      </c>
      <c r="B39" s="404" t="s">
        <v>3</v>
      </c>
      <c r="C39" s="726">
        <v>8342652</v>
      </c>
      <c r="D39" s="726">
        <v>8310252</v>
      </c>
      <c r="E39" s="846">
        <v>32400</v>
      </c>
    </row>
    <row r="40" spans="1:6" s="120" customFormat="1" ht="18" customHeight="1">
      <c r="A40" s="856">
        <v>6599034</v>
      </c>
      <c r="B40" s="87" t="s">
        <v>4</v>
      </c>
      <c r="C40" s="726">
        <v>6707066</v>
      </c>
      <c r="D40" s="726">
        <v>6674662</v>
      </c>
      <c r="E40" s="846">
        <v>32404</v>
      </c>
    </row>
    <row r="41" spans="1:6" s="120" customFormat="1" ht="18" customHeight="1">
      <c r="A41" s="856">
        <v>1635588</v>
      </c>
      <c r="B41" s="87" t="s">
        <v>5</v>
      </c>
      <c r="C41" s="726">
        <v>1635586</v>
      </c>
      <c r="D41" s="726">
        <v>1635590</v>
      </c>
      <c r="E41" s="846">
        <v>-4</v>
      </c>
    </row>
    <row r="42" spans="1:6" s="120" customFormat="1" ht="18" customHeight="1">
      <c r="A42" s="856">
        <v>3649666</v>
      </c>
      <c r="B42" s="404" t="s">
        <v>6</v>
      </c>
      <c r="C42" s="726">
        <v>3875813</v>
      </c>
      <c r="D42" s="726">
        <v>3624526</v>
      </c>
      <c r="E42" s="846">
        <v>251287</v>
      </c>
    </row>
    <row r="43" spans="1:6" s="120" customFormat="1" ht="18" customHeight="1">
      <c r="A43" s="856">
        <v>1913263</v>
      </c>
      <c r="B43" s="403" t="s">
        <v>516</v>
      </c>
      <c r="C43" s="726">
        <v>1896877</v>
      </c>
      <c r="D43" s="726">
        <v>1928994</v>
      </c>
      <c r="E43" s="846">
        <v>-32117</v>
      </c>
    </row>
    <row r="44" spans="1:6" s="263" customFormat="1" ht="18.75" customHeight="1">
      <c r="A44" s="856">
        <v>1736403</v>
      </c>
      <c r="B44" s="87" t="s">
        <v>7</v>
      </c>
      <c r="C44" s="726">
        <v>1978936</v>
      </c>
      <c r="D44" s="726">
        <v>1695532</v>
      </c>
      <c r="E44" s="846">
        <v>283404</v>
      </c>
      <c r="F44" s="120"/>
    </row>
    <row r="45" spans="1:6" s="120" customFormat="1" ht="18" customHeight="1">
      <c r="A45" s="859">
        <v>60022862</v>
      </c>
      <c r="B45" s="613" t="s">
        <v>19</v>
      </c>
      <c r="C45" s="851">
        <f>66769838+4102</f>
        <v>66773940</v>
      </c>
      <c r="D45" s="851">
        <v>63156605</v>
      </c>
      <c r="E45" s="852">
        <f>3613233+4102</f>
        <v>3617335</v>
      </c>
      <c r="F45" s="263"/>
    </row>
    <row r="46" spans="1:6" s="120" customFormat="1" ht="18" customHeight="1">
      <c r="A46" s="856">
        <v>41918456</v>
      </c>
      <c r="B46" s="404" t="s">
        <v>8</v>
      </c>
      <c r="C46" s="726">
        <v>52724282</v>
      </c>
      <c r="D46" s="726">
        <v>48670976</v>
      </c>
      <c r="E46" s="846">
        <v>4053306</v>
      </c>
    </row>
    <row r="47" spans="1:6" s="120" customFormat="1" ht="18" customHeight="1">
      <c r="A47" s="856">
        <v>41918456</v>
      </c>
      <c r="B47" s="87" t="s">
        <v>8</v>
      </c>
      <c r="C47" s="726">
        <v>52724282</v>
      </c>
      <c r="D47" s="726">
        <v>48670976</v>
      </c>
      <c r="E47" s="846">
        <v>4053306</v>
      </c>
    </row>
    <row r="48" spans="1:6" s="120" customFormat="1" ht="18" customHeight="1">
      <c r="A48" s="856">
        <v>8806282</v>
      </c>
      <c r="B48" s="404" t="s">
        <v>9</v>
      </c>
      <c r="C48" s="726">
        <v>8806283</v>
      </c>
      <c r="D48" s="726">
        <v>8806283</v>
      </c>
      <c r="E48" s="846">
        <v>0</v>
      </c>
    </row>
    <row r="49" spans="1:5" s="120" customFormat="1" ht="18" customHeight="1">
      <c r="A49" s="856">
        <v>1336764</v>
      </c>
      <c r="B49" s="87" t="s">
        <v>10</v>
      </c>
      <c r="C49" s="726">
        <v>1336765</v>
      </c>
      <c r="D49" s="726">
        <v>1336765</v>
      </c>
      <c r="E49" s="846">
        <v>0</v>
      </c>
    </row>
    <row r="50" spans="1:5" s="120" customFormat="1" ht="18" customHeight="1">
      <c r="A50" s="856">
        <v>7469518</v>
      </c>
      <c r="B50" s="403" t="s">
        <v>11</v>
      </c>
      <c r="C50" s="726">
        <v>7469518</v>
      </c>
      <c r="D50" s="726">
        <v>7469518</v>
      </c>
      <c r="E50" s="846">
        <v>0</v>
      </c>
    </row>
    <row r="51" spans="1:5" s="120" customFormat="1" ht="18" customHeight="1">
      <c r="A51" s="856">
        <v>9297699</v>
      </c>
      <c r="B51" s="402" t="s">
        <v>517</v>
      </c>
      <c r="C51" s="726">
        <f>5238848+4102</f>
        <v>5242950</v>
      </c>
      <c r="D51" s="726">
        <v>5678921</v>
      </c>
      <c r="E51" s="846">
        <f>-440073+4102</f>
        <v>-435971</v>
      </c>
    </row>
    <row r="52" spans="1:5" s="120" customFormat="1" ht="16.149999999999999" customHeight="1">
      <c r="A52" s="856">
        <v>9297699</v>
      </c>
      <c r="B52" s="87" t="s">
        <v>12</v>
      </c>
      <c r="C52" s="726">
        <f>5238848+4102</f>
        <v>5242950</v>
      </c>
      <c r="D52" s="726">
        <v>5678921</v>
      </c>
      <c r="E52" s="846">
        <f>-440073+4102</f>
        <v>-435971</v>
      </c>
    </row>
    <row r="53" spans="1:5" s="120" customFormat="1">
      <c r="A53" s="649">
        <v>425</v>
      </c>
      <c r="B53" s="635" t="s">
        <v>545</v>
      </c>
      <c r="C53" s="726">
        <v>425</v>
      </c>
      <c r="D53" s="651">
        <v>425</v>
      </c>
      <c r="E53" s="853">
        <v>0</v>
      </c>
    </row>
    <row r="54" spans="1:5" s="120" customFormat="1">
      <c r="A54" s="649">
        <v>425</v>
      </c>
      <c r="B54" s="636" t="s">
        <v>546</v>
      </c>
      <c r="C54" s="726">
        <v>425</v>
      </c>
      <c r="D54" s="651">
        <v>425</v>
      </c>
      <c r="E54" s="853">
        <v>0</v>
      </c>
    </row>
    <row r="55" spans="1:5" s="120" customFormat="1" ht="43.5" customHeight="1">
      <c r="A55" s="856"/>
      <c r="B55" s="614"/>
      <c r="C55" s="726"/>
      <c r="D55" s="726"/>
      <c r="E55" s="846"/>
    </row>
    <row r="56" spans="1:5" s="120" customFormat="1" ht="54" customHeight="1">
      <c r="A56" s="856"/>
      <c r="B56" s="614"/>
      <c r="C56" s="726"/>
      <c r="D56" s="726"/>
      <c r="E56" s="846"/>
    </row>
    <row r="57" spans="1:5" s="120" customFormat="1" ht="30" customHeight="1">
      <c r="A57" s="856"/>
      <c r="B57" s="614"/>
      <c r="C57" s="726"/>
      <c r="D57" s="726"/>
      <c r="E57" s="846"/>
    </row>
    <row r="58" spans="1:5" s="120" customFormat="1" ht="30" customHeight="1">
      <c r="A58" s="856"/>
      <c r="B58" s="614"/>
      <c r="C58" s="726"/>
      <c r="D58" s="726"/>
      <c r="E58" s="846"/>
    </row>
    <row r="59" spans="1:5" s="120" customFormat="1">
      <c r="A59" s="856"/>
      <c r="B59" s="614"/>
      <c r="C59" s="726"/>
      <c r="D59" s="726"/>
      <c r="E59" s="846"/>
    </row>
    <row r="60" spans="1:5" s="120" customFormat="1" ht="30" customHeight="1">
      <c r="A60" s="856"/>
      <c r="B60" s="614"/>
      <c r="C60" s="726"/>
      <c r="D60" s="726"/>
      <c r="E60" s="846"/>
    </row>
    <row r="61" spans="1:5" s="120" customFormat="1" ht="31.9" customHeight="1">
      <c r="A61" s="856"/>
      <c r="B61" s="614"/>
      <c r="C61" s="726"/>
      <c r="D61" s="726"/>
      <c r="E61" s="846"/>
    </row>
    <row r="62" spans="1:5" s="120" customFormat="1" ht="33.75" customHeight="1">
      <c r="A62" s="856"/>
      <c r="B62" s="614"/>
      <c r="C62" s="726"/>
      <c r="D62" s="726"/>
      <c r="E62" s="846"/>
    </row>
    <row r="63" spans="1:5" s="120" customFormat="1" ht="32.25" customHeight="1">
      <c r="A63" s="856"/>
      <c r="B63" s="614"/>
      <c r="C63" s="726"/>
      <c r="D63" s="726"/>
      <c r="E63" s="846"/>
    </row>
    <row r="64" spans="1:5" s="120" customFormat="1" ht="21.6" customHeight="1" thickBot="1">
      <c r="A64" s="860">
        <v>71907150</v>
      </c>
      <c r="B64" s="615" t="s">
        <v>13</v>
      </c>
      <c r="C64" s="854">
        <f>78988303+4102</f>
        <v>78992405</v>
      </c>
      <c r="D64" s="854">
        <v>75091383</v>
      </c>
      <c r="E64" s="1195">
        <f>3896920+4102</f>
        <v>3901022</v>
      </c>
    </row>
    <row r="65" spans="1:6" s="120" customFormat="1" ht="19.899999999999999" customHeight="1">
      <c r="A65" s="1176" t="s">
        <v>639</v>
      </c>
      <c r="B65" s="1177"/>
      <c r="C65" s="1177"/>
      <c r="D65" s="1177"/>
      <c r="E65" s="1177"/>
    </row>
    <row r="66" spans="1:6" s="120" customFormat="1">
      <c r="A66" s="137"/>
      <c r="B66" s="138"/>
      <c r="C66" s="137"/>
      <c r="D66" s="137"/>
      <c r="E66" s="137"/>
    </row>
    <row r="67" spans="1:6" s="120" customFormat="1">
      <c r="A67" s="137"/>
      <c r="B67" s="138"/>
      <c r="C67" s="137"/>
      <c r="D67" s="137"/>
      <c r="E67" s="137"/>
    </row>
    <row r="68" spans="1:6" s="120" customFormat="1">
      <c r="A68" s="137"/>
      <c r="B68" s="138"/>
      <c r="C68" s="137"/>
      <c r="D68" s="137"/>
      <c r="E68" s="137"/>
    </row>
    <row r="69" spans="1:6" s="120" customFormat="1">
      <c r="A69" s="137"/>
      <c r="B69" s="138"/>
      <c r="C69" s="137"/>
      <c r="D69" s="137"/>
      <c r="E69" s="137"/>
    </row>
    <row r="70" spans="1:6">
      <c r="A70" s="137"/>
      <c r="B70" s="138"/>
      <c r="C70" s="137"/>
      <c r="D70" s="137"/>
      <c r="E70" s="137"/>
      <c r="F70" s="120"/>
    </row>
    <row r="71" spans="1:6">
      <c r="A71" s="139"/>
      <c r="B71" s="140"/>
      <c r="C71" s="139"/>
      <c r="D71" s="139"/>
      <c r="E71" s="139"/>
    </row>
    <row r="72" spans="1:6">
      <c r="A72" s="139"/>
      <c r="B72" s="140"/>
      <c r="C72" s="139"/>
      <c r="D72" s="139"/>
      <c r="E72" s="139"/>
    </row>
    <row r="73" spans="1:6">
      <c r="A73" s="139"/>
      <c r="B73" s="140"/>
      <c r="C73" s="139"/>
      <c r="D73" s="139"/>
      <c r="E73" s="139"/>
    </row>
    <row r="74" spans="1:6">
      <c r="A74" s="139"/>
      <c r="B74" s="140"/>
      <c r="C74" s="139"/>
      <c r="D74" s="139"/>
      <c r="E74" s="139"/>
    </row>
    <row r="75" spans="1:6">
      <c r="A75" s="139"/>
      <c r="B75" s="140"/>
      <c r="C75" s="139"/>
      <c r="D75" s="139"/>
      <c r="E75" s="139"/>
    </row>
    <row r="76" spans="1:6">
      <c r="A76" s="139"/>
      <c r="B76" s="140"/>
      <c r="C76" s="139"/>
      <c r="D76" s="139"/>
      <c r="E76" s="139"/>
    </row>
    <row r="77" spans="1:6">
      <c r="A77" s="139"/>
      <c r="B77" s="140"/>
      <c r="C77" s="139"/>
      <c r="D77" s="139"/>
      <c r="E77" s="139"/>
    </row>
    <row r="78" spans="1:6">
      <c r="A78" s="139"/>
      <c r="B78" s="140"/>
      <c r="C78" s="139"/>
      <c r="D78" s="139"/>
      <c r="E78" s="139"/>
    </row>
    <row r="79" spans="1:6">
      <c r="B79" s="140"/>
      <c r="C79" s="139"/>
      <c r="D79" s="139"/>
      <c r="E79" s="139"/>
    </row>
    <row r="80" spans="1:6">
      <c r="B80" s="140"/>
      <c r="C80" s="139"/>
      <c r="D80" s="139"/>
      <c r="E80" s="139"/>
    </row>
    <row r="81" spans="2:5">
      <c r="B81" s="140"/>
      <c r="C81" s="139"/>
      <c r="D81" s="139"/>
      <c r="E81" s="139"/>
    </row>
    <row r="82" spans="2:5">
      <c r="B82" s="140"/>
    </row>
    <row r="83" spans="2:5">
      <c r="B83" s="140"/>
    </row>
    <row r="84" spans="2:5">
      <c r="B84" s="140"/>
    </row>
    <row r="85" spans="2:5">
      <c r="B85" s="140"/>
    </row>
    <row r="86" spans="2:5">
      <c r="B86" s="140"/>
    </row>
    <row r="87" spans="2:5">
      <c r="B87" s="140"/>
    </row>
    <row r="88" spans="2:5">
      <c r="B88" s="140"/>
    </row>
    <row r="89" spans="2:5">
      <c r="B89" s="140"/>
    </row>
    <row r="90" spans="2:5">
      <c r="B90" s="140"/>
    </row>
    <row r="91" spans="2:5">
      <c r="B91" s="140"/>
    </row>
    <row r="92" spans="2:5">
      <c r="B92" s="140"/>
    </row>
    <row r="93" spans="2:5">
      <c r="B93" s="140"/>
    </row>
    <row r="94" spans="2:5">
      <c r="B94" s="140"/>
    </row>
    <row r="95" spans="2:5">
      <c r="B95" s="140"/>
    </row>
    <row r="96" spans="2:5">
      <c r="B96" s="140"/>
    </row>
    <row r="97" spans="2:2">
      <c r="B97" s="140"/>
    </row>
    <row r="98" spans="2:2">
      <c r="B98" s="140"/>
    </row>
    <row r="99" spans="2:2">
      <c r="B99" s="140"/>
    </row>
    <row r="100" spans="2:2">
      <c r="B100" s="140"/>
    </row>
    <row r="101" spans="2:2">
      <c r="B101" s="140"/>
    </row>
    <row r="102" spans="2:2">
      <c r="B102" s="140"/>
    </row>
    <row r="103" spans="2:2">
      <c r="B103" s="140"/>
    </row>
    <row r="104" spans="2:2">
      <c r="B104" s="140"/>
    </row>
    <row r="105" spans="2:2">
      <c r="B105" s="140"/>
    </row>
    <row r="106" spans="2:2">
      <c r="B106" s="140"/>
    </row>
    <row r="107" spans="2:2">
      <c r="B107" s="141"/>
    </row>
    <row r="108" spans="2:2">
      <c r="B108" s="141"/>
    </row>
    <row r="109" spans="2:2">
      <c r="B109" s="141"/>
    </row>
  </sheetData>
  <mergeCells count="6">
    <mergeCell ref="A65:E65"/>
    <mergeCell ref="A4:A5"/>
    <mergeCell ref="B4:B5"/>
    <mergeCell ref="E4:E5"/>
    <mergeCell ref="C4:C5"/>
    <mergeCell ref="D4:D5"/>
  </mergeCells>
  <phoneticPr fontId="14" type="noConversion"/>
  <printOptions horizontalCentered="1"/>
  <pageMargins left="0.78740157480314965" right="0.78740157480314965" top="0.78740157480314965" bottom="0.78740157480314965" header="0.39370078740157483" footer="0.31496062992125984"/>
  <pageSetup paperSize="9" firstPageNumber="73" orientation="portrait" blackAndWhite="1" useFirstPageNumber="1" horizontalDpi="300" verticalDpi="300" r:id="rId1"/>
  <headerFooter alignWithMargins="0">
    <oddFooter>&amp;C&amp;"標楷體,標準"&amp;P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J88"/>
  <sheetViews>
    <sheetView view="pageBreakPreview" zoomScaleNormal="80" zoomScaleSheetLayoutView="100" workbookViewId="0">
      <selection activeCell="C28" sqref="C28"/>
    </sheetView>
  </sheetViews>
  <sheetFormatPr defaultColWidth="9" defaultRowHeight="16.5"/>
  <cols>
    <col min="1" max="1" width="17.75" style="220" customWidth="1"/>
    <col min="2" max="2" width="16.625" style="220" customWidth="1"/>
    <col min="3" max="3" width="34.375" style="220" customWidth="1"/>
    <col min="4" max="4" width="16" style="220" customWidth="1"/>
    <col min="5" max="5" width="17.5" style="220" customWidth="1"/>
    <col min="6" max="6" width="18.75" style="220" customWidth="1"/>
    <col min="7" max="7" width="15.25" style="220" customWidth="1"/>
    <col min="8" max="8" width="17.75" style="220" customWidth="1"/>
    <col min="9" max="9" width="15.625" style="220" customWidth="1"/>
    <col min="10" max="10" width="13.125" style="220" bestFit="1" customWidth="1"/>
    <col min="11" max="16384" width="9" style="220"/>
  </cols>
  <sheetData>
    <row r="1" spans="1:10" s="6" customFormat="1" ht="19.5">
      <c r="A1" s="119" t="s">
        <v>341</v>
      </c>
      <c r="B1" s="41"/>
      <c r="C1" s="41"/>
      <c r="D1" s="280" t="s">
        <v>322</v>
      </c>
      <c r="E1" s="279" t="s">
        <v>334</v>
      </c>
      <c r="F1" s="41"/>
      <c r="G1" s="41"/>
      <c r="H1" s="41"/>
      <c r="I1" s="41"/>
    </row>
    <row r="2" spans="1:10" s="6" customFormat="1" ht="25.5">
      <c r="A2" s="115"/>
      <c r="B2" s="42"/>
      <c r="C2" s="42"/>
      <c r="D2" s="947" t="s">
        <v>343</v>
      </c>
      <c r="E2" s="222" t="s">
        <v>342</v>
      </c>
      <c r="F2" s="42"/>
      <c r="G2" s="42"/>
      <c r="H2" s="42"/>
      <c r="I2" s="42"/>
    </row>
    <row r="3" spans="1:10" s="6" customFormat="1" ht="19.149999999999999" customHeight="1" thickBot="1">
      <c r="A3" s="94"/>
      <c r="B3" s="89"/>
      <c r="C3" s="94"/>
      <c r="D3" s="91" t="s">
        <v>323</v>
      </c>
      <c r="E3" s="207" t="s">
        <v>651</v>
      </c>
      <c r="F3" s="94"/>
      <c r="G3" s="89"/>
      <c r="H3" s="89"/>
      <c r="I3" s="24" t="s">
        <v>64</v>
      </c>
    </row>
    <row r="4" spans="1:10" s="6" customFormat="1" ht="16.149999999999999" customHeight="1">
      <c r="A4" s="1142" t="s">
        <v>339</v>
      </c>
      <c r="B4" s="1117" t="s">
        <v>340</v>
      </c>
      <c r="C4" s="1141" t="s">
        <v>46</v>
      </c>
      <c r="D4" s="1187" t="s">
        <v>67</v>
      </c>
      <c r="E4" s="1188"/>
      <c r="F4" s="1188"/>
      <c r="G4" s="1188"/>
      <c r="H4" s="1188"/>
      <c r="I4" s="1189"/>
    </row>
    <row r="5" spans="1:10" s="6" customFormat="1" ht="33" customHeight="1">
      <c r="A5" s="1144"/>
      <c r="B5" s="1145"/>
      <c r="C5" s="1186"/>
      <c r="D5" s="84" t="s">
        <v>47</v>
      </c>
      <c r="E5" s="84" t="s">
        <v>73</v>
      </c>
      <c r="F5" s="84" t="s">
        <v>75</v>
      </c>
      <c r="G5" s="84" t="s">
        <v>54</v>
      </c>
      <c r="H5" s="84" t="s">
        <v>79</v>
      </c>
      <c r="I5" s="419" t="s">
        <v>48</v>
      </c>
    </row>
    <row r="6" spans="1:10">
      <c r="A6" s="831">
        <v>10174219</v>
      </c>
      <c r="B6" s="832">
        <v>10469596</v>
      </c>
      <c r="C6" s="88" t="s">
        <v>153</v>
      </c>
      <c r="D6" s="832">
        <v>11062118</v>
      </c>
      <c r="E6" s="832">
        <v>1966426</v>
      </c>
      <c r="F6" s="832">
        <v>8166510</v>
      </c>
      <c r="G6" s="832">
        <v>145</v>
      </c>
      <c r="H6" s="832">
        <v>927765</v>
      </c>
      <c r="I6" s="788">
        <v>1272</v>
      </c>
      <c r="J6" s="281"/>
    </row>
    <row r="7" spans="1:10" s="277" customFormat="1">
      <c r="A7" s="831">
        <v>2692658</v>
      </c>
      <c r="B7" s="832">
        <v>2809393</v>
      </c>
      <c r="C7" s="72" t="s">
        <v>154</v>
      </c>
      <c r="D7" s="832">
        <v>2956721</v>
      </c>
      <c r="E7" s="832">
        <v>486599</v>
      </c>
      <c r="F7" s="832">
        <v>2097559</v>
      </c>
      <c r="G7" s="832">
        <v>129</v>
      </c>
      <c r="H7" s="832">
        <v>372434</v>
      </c>
      <c r="I7" s="835">
        <v>0</v>
      </c>
      <c r="J7" s="281"/>
    </row>
    <row r="8" spans="1:10" s="277" customFormat="1">
      <c r="A8" s="831">
        <v>441471</v>
      </c>
      <c r="B8" s="832">
        <v>438600</v>
      </c>
      <c r="C8" s="72" t="s">
        <v>155</v>
      </c>
      <c r="D8" s="832">
        <v>459424</v>
      </c>
      <c r="E8" s="832">
        <v>93748</v>
      </c>
      <c r="F8" s="832">
        <v>364358</v>
      </c>
      <c r="G8" s="832">
        <v>0</v>
      </c>
      <c r="H8" s="832">
        <v>1318</v>
      </c>
      <c r="I8" s="835">
        <v>0</v>
      </c>
      <c r="J8" s="281"/>
    </row>
    <row r="9" spans="1:10" s="277" customFormat="1">
      <c r="A9" s="831">
        <v>504328</v>
      </c>
      <c r="B9" s="832">
        <v>542172</v>
      </c>
      <c r="C9" s="72" t="s">
        <v>156</v>
      </c>
      <c r="D9" s="832">
        <v>559380</v>
      </c>
      <c r="E9" s="832">
        <v>9114</v>
      </c>
      <c r="F9" s="832">
        <v>529157</v>
      </c>
      <c r="G9" s="832">
        <v>0</v>
      </c>
      <c r="H9" s="832">
        <v>21109</v>
      </c>
      <c r="I9" s="835">
        <v>0</v>
      </c>
      <c r="J9" s="281"/>
    </row>
    <row r="10" spans="1:10" s="277" customFormat="1">
      <c r="A10" s="831">
        <v>5696599</v>
      </c>
      <c r="B10" s="832">
        <v>5811096</v>
      </c>
      <c r="C10" s="72" t="s">
        <v>157</v>
      </c>
      <c r="D10" s="832">
        <v>6181362</v>
      </c>
      <c r="E10" s="832">
        <v>1228942</v>
      </c>
      <c r="F10" s="832">
        <v>4522222</v>
      </c>
      <c r="G10" s="832">
        <v>0</v>
      </c>
      <c r="H10" s="832">
        <v>430198</v>
      </c>
      <c r="I10" s="835">
        <v>0</v>
      </c>
      <c r="J10" s="281"/>
    </row>
    <row r="11" spans="1:10" s="277" customFormat="1">
      <c r="A11" s="831">
        <v>291774</v>
      </c>
      <c r="B11" s="832">
        <v>306321</v>
      </c>
      <c r="C11" s="72" t="s">
        <v>158</v>
      </c>
      <c r="D11" s="832">
        <v>313456</v>
      </c>
      <c r="E11" s="832">
        <v>52674</v>
      </c>
      <c r="F11" s="832">
        <v>223079</v>
      </c>
      <c r="G11" s="832">
        <v>0</v>
      </c>
      <c r="H11" s="832">
        <v>36431</v>
      </c>
      <c r="I11" s="835">
        <v>1272</v>
      </c>
      <c r="J11" s="281"/>
    </row>
    <row r="12" spans="1:10" s="277" customFormat="1">
      <c r="A12" s="831">
        <v>0</v>
      </c>
      <c r="B12" s="832">
        <v>960</v>
      </c>
      <c r="C12" s="72" t="s">
        <v>160</v>
      </c>
      <c r="D12" s="832">
        <v>960</v>
      </c>
      <c r="E12" s="832">
        <v>0</v>
      </c>
      <c r="F12" s="832">
        <v>0</v>
      </c>
      <c r="G12" s="832">
        <v>0</v>
      </c>
      <c r="H12" s="832">
        <v>960</v>
      </c>
      <c r="I12" s="835">
        <v>0</v>
      </c>
      <c r="J12" s="281"/>
    </row>
    <row r="13" spans="1:10" s="277" customFormat="1">
      <c r="A13" s="831">
        <v>547195</v>
      </c>
      <c r="B13" s="832">
        <v>560879</v>
      </c>
      <c r="C13" s="72" t="s">
        <v>161</v>
      </c>
      <c r="D13" s="832">
        <v>590641</v>
      </c>
      <c r="E13" s="832">
        <v>95325</v>
      </c>
      <c r="F13" s="832">
        <v>430037</v>
      </c>
      <c r="G13" s="832">
        <v>16</v>
      </c>
      <c r="H13" s="832">
        <v>65263</v>
      </c>
      <c r="I13" s="835">
        <v>0</v>
      </c>
      <c r="J13" s="281"/>
    </row>
    <row r="14" spans="1:10" s="277" customFormat="1">
      <c r="A14" s="831">
        <v>194</v>
      </c>
      <c r="B14" s="832">
        <v>175</v>
      </c>
      <c r="C14" s="72" t="s">
        <v>162</v>
      </c>
      <c r="D14" s="832">
        <v>174</v>
      </c>
      <c r="E14" s="832">
        <v>24</v>
      </c>
      <c r="F14" s="832">
        <v>98</v>
      </c>
      <c r="G14" s="832">
        <v>0</v>
      </c>
      <c r="H14" s="832">
        <v>52</v>
      </c>
      <c r="I14" s="835">
        <v>0</v>
      </c>
      <c r="J14" s="281"/>
    </row>
    <row r="15" spans="1:10" s="277" customFormat="1">
      <c r="A15" s="831">
        <v>8005043</v>
      </c>
      <c r="B15" s="832">
        <v>8129142</v>
      </c>
      <c r="C15" s="88" t="s">
        <v>163</v>
      </c>
      <c r="D15" s="832">
        <f>8653632-4102</f>
        <v>8649530</v>
      </c>
      <c r="E15" s="832">
        <f>946590-3648</f>
        <v>942942</v>
      </c>
      <c r="F15" s="832">
        <v>6703701</v>
      </c>
      <c r="G15" s="832">
        <v>9603</v>
      </c>
      <c r="H15" s="832">
        <v>752941</v>
      </c>
      <c r="I15" s="788">
        <f>240797-454</f>
        <v>240343</v>
      </c>
      <c r="J15" s="281"/>
    </row>
    <row r="16" spans="1:10" s="277" customFormat="1">
      <c r="A16" s="831">
        <v>447341</v>
      </c>
      <c r="B16" s="832">
        <v>464951</v>
      </c>
      <c r="C16" s="72" t="s">
        <v>164</v>
      </c>
      <c r="D16" s="832">
        <v>490458</v>
      </c>
      <c r="E16" s="832">
        <v>6219</v>
      </c>
      <c r="F16" s="832">
        <v>443626</v>
      </c>
      <c r="G16" s="832">
        <v>0</v>
      </c>
      <c r="H16" s="832">
        <v>38047</v>
      </c>
      <c r="I16" s="835">
        <v>2566</v>
      </c>
      <c r="J16" s="281"/>
    </row>
    <row r="17" spans="1:10" s="277" customFormat="1">
      <c r="A17" s="831">
        <v>31361</v>
      </c>
      <c r="B17" s="832">
        <v>32508</v>
      </c>
      <c r="C17" s="72" t="s">
        <v>165</v>
      </c>
      <c r="D17" s="832">
        <v>35530</v>
      </c>
      <c r="E17" s="832">
        <v>5036</v>
      </c>
      <c r="F17" s="832">
        <v>21831</v>
      </c>
      <c r="G17" s="832">
        <v>389</v>
      </c>
      <c r="H17" s="832">
        <v>7640</v>
      </c>
      <c r="I17" s="835">
        <v>634</v>
      </c>
      <c r="J17" s="281"/>
    </row>
    <row r="18" spans="1:10" s="277" customFormat="1">
      <c r="A18" s="831">
        <v>66207</v>
      </c>
      <c r="B18" s="832">
        <v>71135</v>
      </c>
      <c r="C18" s="72" t="s">
        <v>166</v>
      </c>
      <c r="D18" s="832">
        <f>85954-4102</f>
        <v>81852</v>
      </c>
      <c r="E18" s="832">
        <f>62663-3648</f>
        <v>59015</v>
      </c>
      <c r="F18" s="832">
        <v>14285</v>
      </c>
      <c r="G18" s="832">
        <v>93</v>
      </c>
      <c r="H18" s="832">
        <v>2497</v>
      </c>
      <c r="I18" s="835">
        <f>6416-454</f>
        <v>5962</v>
      </c>
      <c r="J18" s="281"/>
    </row>
    <row r="19" spans="1:10" s="277" customFormat="1">
      <c r="A19" s="831">
        <v>41601</v>
      </c>
      <c r="B19" s="832">
        <v>45137</v>
      </c>
      <c r="C19" s="72" t="s">
        <v>169</v>
      </c>
      <c r="D19" s="832">
        <v>48953</v>
      </c>
      <c r="E19" s="832">
        <v>12042</v>
      </c>
      <c r="F19" s="832">
        <v>20230</v>
      </c>
      <c r="G19" s="832">
        <v>1258</v>
      </c>
      <c r="H19" s="832">
        <v>12241</v>
      </c>
      <c r="I19" s="835">
        <v>3182</v>
      </c>
      <c r="J19" s="281"/>
    </row>
    <row r="20" spans="1:10" s="277" customFormat="1">
      <c r="A20" s="831">
        <v>666335</v>
      </c>
      <c r="B20" s="832">
        <v>695862</v>
      </c>
      <c r="C20" s="72" t="s">
        <v>170</v>
      </c>
      <c r="D20" s="832">
        <v>743001</v>
      </c>
      <c r="E20" s="832">
        <v>64290</v>
      </c>
      <c r="F20" s="832">
        <v>516656</v>
      </c>
      <c r="G20" s="832">
        <v>13</v>
      </c>
      <c r="H20" s="832">
        <v>141430</v>
      </c>
      <c r="I20" s="835">
        <v>20612</v>
      </c>
      <c r="J20" s="281"/>
    </row>
    <row r="21" spans="1:10" s="277" customFormat="1">
      <c r="A21" s="831">
        <v>8893</v>
      </c>
      <c r="B21" s="832">
        <v>9212</v>
      </c>
      <c r="C21" s="72" t="s">
        <v>174</v>
      </c>
      <c r="D21" s="832">
        <v>9523</v>
      </c>
      <c r="E21" s="832">
        <v>1277</v>
      </c>
      <c r="F21" s="832">
        <v>5355</v>
      </c>
      <c r="G21" s="832">
        <v>0</v>
      </c>
      <c r="H21" s="832">
        <v>2500</v>
      </c>
      <c r="I21" s="835">
        <v>391</v>
      </c>
      <c r="J21" s="281"/>
    </row>
    <row r="22" spans="1:10" s="243" customFormat="1">
      <c r="A22" s="807">
        <v>2337594</v>
      </c>
      <c r="B22" s="808">
        <v>2359348</v>
      </c>
      <c r="C22" s="77" t="s">
        <v>177</v>
      </c>
      <c r="D22" s="832">
        <v>2501907</v>
      </c>
      <c r="E22" s="808">
        <v>271006</v>
      </c>
      <c r="F22" s="808">
        <v>1539765</v>
      </c>
      <c r="G22" s="808">
        <v>1548</v>
      </c>
      <c r="H22" s="808">
        <v>505070</v>
      </c>
      <c r="I22" s="817">
        <v>184518</v>
      </c>
      <c r="J22" s="281"/>
    </row>
    <row r="23" spans="1:10" s="277" customFormat="1">
      <c r="A23" s="831">
        <v>4399028</v>
      </c>
      <c r="B23" s="832">
        <v>4443485</v>
      </c>
      <c r="C23" s="72" t="s">
        <v>178</v>
      </c>
      <c r="D23" s="832">
        <v>4730563</v>
      </c>
      <c r="E23" s="832">
        <v>524057</v>
      </c>
      <c r="F23" s="832">
        <v>4141953</v>
      </c>
      <c r="G23" s="832">
        <v>6302</v>
      </c>
      <c r="H23" s="832">
        <v>35773</v>
      </c>
      <c r="I23" s="835">
        <v>22478</v>
      </c>
      <c r="J23" s="281"/>
    </row>
    <row r="24" spans="1:10" s="277" customFormat="1">
      <c r="A24" s="831">
        <v>6683</v>
      </c>
      <c r="B24" s="832">
        <v>7504</v>
      </c>
      <c r="C24" s="72" t="s">
        <v>179</v>
      </c>
      <c r="D24" s="832">
        <v>7743</v>
      </c>
      <c r="E24" s="832">
        <v>0</v>
      </c>
      <c r="F24" s="832">
        <v>0</v>
      </c>
      <c r="G24" s="832">
        <v>0</v>
      </c>
      <c r="H24" s="832">
        <v>7743</v>
      </c>
      <c r="I24" s="835">
        <v>0</v>
      </c>
      <c r="J24" s="281"/>
    </row>
    <row r="25" spans="1:10" s="277" customFormat="1">
      <c r="A25" s="831">
        <v>17175943</v>
      </c>
      <c r="B25" s="832">
        <v>16186924</v>
      </c>
      <c r="C25" s="88" t="s">
        <v>180</v>
      </c>
      <c r="D25" s="832">
        <v>17899801</v>
      </c>
      <c r="E25" s="832">
        <v>292549</v>
      </c>
      <c r="F25" s="832">
        <v>17514514</v>
      </c>
      <c r="G25" s="832">
        <v>3111</v>
      </c>
      <c r="H25" s="832">
        <v>40572</v>
      </c>
      <c r="I25" s="788">
        <v>49055</v>
      </c>
      <c r="J25" s="281"/>
    </row>
    <row r="26" spans="1:10" s="277" customFormat="1">
      <c r="A26" s="831">
        <v>10354</v>
      </c>
      <c r="B26" s="832">
        <v>10694</v>
      </c>
      <c r="C26" s="72" t="s">
        <v>181</v>
      </c>
      <c r="D26" s="832">
        <v>11121</v>
      </c>
      <c r="E26" s="832">
        <v>1048</v>
      </c>
      <c r="F26" s="832">
        <v>4801</v>
      </c>
      <c r="G26" s="832">
        <v>0</v>
      </c>
      <c r="H26" s="832">
        <v>5272</v>
      </c>
      <c r="I26" s="835">
        <v>0</v>
      </c>
      <c r="J26" s="281"/>
    </row>
    <row r="27" spans="1:10" s="277" customFormat="1">
      <c r="A27" s="831">
        <v>631201</v>
      </c>
      <c r="B27" s="832">
        <v>652704</v>
      </c>
      <c r="C27" s="72" t="s">
        <v>182</v>
      </c>
      <c r="D27" s="832">
        <v>669592</v>
      </c>
      <c r="E27" s="832">
        <v>287617</v>
      </c>
      <c r="F27" s="832">
        <v>294509</v>
      </c>
      <c r="G27" s="832">
        <v>3111</v>
      </c>
      <c r="H27" s="832">
        <v>35300</v>
      </c>
      <c r="I27" s="835">
        <v>49055</v>
      </c>
      <c r="J27" s="281"/>
    </row>
    <row r="28" spans="1:10" s="277" customFormat="1">
      <c r="A28" s="831">
        <v>16534387</v>
      </c>
      <c r="B28" s="832">
        <v>15523526</v>
      </c>
      <c r="C28" s="72" t="s">
        <v>183</v>
      </c>
      <c r="D28" s="832">
        <v>17219088</v>
      </c>
      <c r="E28" s="832">
        <v>3884</v>
      </c>
      <c r="F28" s="832">
        <v>17215204</v>
      </c>
      <c r="G28" s="832">
        <v>0</v>
      </c>
      <c r="H28" s="832">
        <v>0</v>
      </c>
      <c r="I28" s="835">
        <v>0</v>
      </c>
      <c r="J28" s="281"/>
    </row>
    <row r="29" spans="1:10" s="277" customFormat="1">
      <c r="A29" s="831">
        <v>86122</v>
      </c>
      <c r="B29" s="832">
        <v>161692</v>
      </c>
      <c r="C29" s="88" t="s">
        <v>458</v>
      </c>
      <c r="D29" s="832">
        <v>132515</v>
      </c>
      <c r="E29" s="832">
        <v>15215</v>
      </c>
      <c r="F29" s="832">
        <v>99823</v>
      </c>
      <c r="G29" s="832">
        <v>112</v>
      </c>
      <c r="H29" s="832">
        <v>6543</v>
      </c>
      <c r="I29" s="835">
        <v>10822</v>
      </c>
      <c r="J29" s="281"/>
    </row>
    <row r="30" spans="1:10" s="277" customFormat="1">
      <c r="A30" s="831">
        <v>6396</v>
      </c>
      <c r="B30" s="832">
        <v>6632</v>
      </c>
      <c r="C30" s="72" t="s">
        <v>464</v>
      </c>
      <c r="D30" s="832">
        <v>6697</v>
      </c>
      <c r="E30" s="832">
        <v>516</v>
      </c>
      <c r="F30" s="832">
        <v>7</v>
      </c>
      <c r="G30" s="832">
        <v>59</v>
      </c>
      <c r="H30" s="832">
        <v>192</v>
      </c>
      <c r="I30" s="835">
        <v>5923</v>
      </c>
      <c r="J30" s="281"/>
    </row>
    <row r="31" spans="1:10" s="277" customFormat="1">
      <c r="A31" s="831">
        <v>11299</v>
      </c>
      <c r="B31" s="832">
        <v>9740</v>
      </c>
      <c r="C31" s="72" t="s">
        <v>185</v>
      </c>
      <c r="D31" s="832">
        <v>10660</v>
      </c>
      <c r="E31" s="832">
        <v>1247</v>
      </c>
      <c r="F31" s="832">
        <v>3108</v>
      </c>
      <c r="G31" s="832">
        <v>53</v>
      </c>
      <c r="H31" s="832">
        <v>2307</v>
      </c>
      <c r="I31" s="835">
        <v>3945</v>
      </c>
      <c r="J31" s="281"/>
    </row>
    <row r="32" spans="1:10" s="277" customFormat="1">
      <c r="A32" s="831">
        <v>54069</v>
      </c>
      <c r="B32" s="832">
        <v>129108</v>
      </c>
      <c r="C32" s="72" t="s">
        <v>186</v>
      </c>
      <c r="D32" s="832">
        <v>97790</v>
      </c>
      <c r="E32" s="832">
        <v>11419</v>
      </c>
      <c r="F32" s="832">
        <v>85078</v>
      </c>
      <c r="G32" s="832">
        <v>0</v>
      </c>
      <c r="H32" s="832">
        <v>360</v>
      </c>
      <c r="I32" s="835">
        <v>933</v>
      </c>
      <c r="J32" s="281"/>
    </row>
    <row r="33" spans="1:10" s="277" customFormat="1">
      <c r="A33" s="821">
        <v>3798</v>
      </c>
      <c r="B33" s="423">
        <v>3362</v>
      </c>
      <c r="C33" s="72" t="s">
        <v>527</v>
      </c>
      <c r="D33" s="832">
        <v>3767</v>
      </c>
      <c r="E33" s="423">
        <v>867</v>
      </c>
      <c r="F33" s="832">
        <v>2369</v>
      </c>
      <c r="G33" s="423">
        <v>0</v>
      </c>
      <c r="H33" s="423">
        <v>531</v>
      </c>
      <c r="I33" s="789">
        <v>0</v>
      </c>
      <c r="J33" s="281"/>
    </row>
    <row r="34" spans="1:10" s="277" customFormat="1">
      <c r="A34" s="831">
        <v>10560</v>
      </c>
      <c r="B34" s="832">
        <v>12850</v>
      </c>
      <c r="C34" s="72" t="s">
        <v>187</v>
      </c>
      <c r="D34" s="832">
        <v>13601</v>
      </c>
      <c r="E34" s="832">
        <v>1166</v>
      </c>
      <c r="F34" s="832">
        <v>9261</v>
      </c>
      <c r="G34" s="832">
        <v>0</v>
      </c>
      <c r="H34" s="832">
        <v>3153</v>
      </c>
      <c r="I34" s="835">
        <v>21</v>
      </c>
      <c r="J34" s="281"/>
    </row>
    <row r="35" spans="1:10" s="277" customFormat="1" ht="16.5" customHeight="1">
      <c r="A35" s="831">
        <v>1613250</v>
      </c>
      <c r="B35" s="832">
        <v>1854350</v>
      </c>
      <c r="C35" s="88" t="s">
        <v>188</v>
      </c>
      <c r="D35" s="832">
        <v>1990466</v>
      </c>
      <c r="E35" s="832">
        <v>108376</v>
      </c>
      <c r="F35" s="832">
        <v>1663165</v>
      </c>
      <c r="G35" s="832">
        <v>0</v>
      </c>
      <c r="H35" s="832">
        <v>218892</v>
      </c>
      <c r="I35" s="835">
        <v>33</v>
      </c>
      <c r="J35" s="281"/>
    </row>
    <row r="36" spans="1:10" s="277" customFormat="1" ht="16.5" customHeight="1">
      <c r="A36" s="831">
        <v>1507529</v>
      </c>
      <c r="B36" s="832">
        <v>1745199</v>
      </c>
      <c r="C36" s="72" t="s">
        <v>459</v>
      </c>
      <c r="D36" s="832">
        <v>1895225</v>
      </c>
      <c r="E36" s="832">
        <v>99404</v>
      </c>
      <c r="F36" s="832">
        <v>1608846</v>
      </c>
      <c r="G36" s="832">
        <v>0</v>
      </c>
      <c r="H36" s="832">
        <v>186942</v>
      </c>
      <c r="I36" s="835">
        <v>33</v>
      </c>
      <c r="J36" s="281"/>
    </row>
    <row r="37" spans="1:10" s="277" customFormat="1" ht="16.5" customHeight="1">
      <c r="A37" s="831">
        <v>105721</v>
      </c>
      <c r="B37" s="832">
        <v>109151</v>
      </c>
      <c r="C37" s="72" t="s">
        <v>105</v>
      </c>
      <c r="D37" s="832">
        <v>95241</v>
      </c>
      <c r="E37" s="832">
        <v>8972</v>
      </c>
      <c r="F37" s="832">
        <v>54319</v>
      </c>
      <c r="G37" s="832">
        <v>0</v>
      </c>
      <c r="H37" s="832">
        <v>31950</v>
      </c>
      <c r="I37" s="835">
        <v>0</v>
      </c>
      <c r="J37" s="281"/>
    </row>
    <row r="38" spans="1:10" s="277" customFormat="1" ht="16.5" customHeight="1">
      <c r="A38" s="831">
        <v>43540</v>
      </c>
      <c r="B38" s="832">
        <v>42255</v>
      </c>
      <c r="C38" s="88" t="s">
        <v>189</v>
      </c>
      <c r="D38" s="832">
        <v>45267</v>
      </c>
      <c r="E38" s="832">
        <v>1075</v>
      </c>
      <c r="F38" s="832">
        <v>34263</v>
      </c>
      <c r="G38" s="832">
        <v>60</v>
      </c>
      <c r="H38" s="832">
        <v>2037</v>
      </c>
      <c r="I38" s="835">
        <v>7832</v>
      </c>
      <c r="J38" s="281"/>
    </row>
    <row r="39" spans="1:10" s="277" customFormat="1" ht="16.5" customHeight="1">
      <c r="A39" s="831">
        <v>613</v>
      </c>
      <c r="B39" s="832">
        <v>1143</v>
      </c>
      <c r="C39" s="72" t="s">
        <v>529</v>
      </c>
      <c r="D39" s="832">
        <v>809</v>
      </c>
      <c r="E39" s="832">
        <v>0</v>
      </c>
      <c r="F39" s="832">
        <v>0</v>
      </c>
      <c r="G39" s="832">
        <v>0</v>
      </c>
      <c r="H39" s="832">
        <v>0</v>
      </c>
      <c r="I39" s="835">
        <v>809</v>
      </c>
      <c r="J39" s="281"/>
    </row>
    <row r="40" spans="1:10" s="277" customFormat="1" ht="16.5" customHeight="1">
      <c r="A40" s="831">
        <v>5380</v>
      </c>
      <c r="B40" s="832">
        <v>6460</v>
      </c>
      <c r="C40" s="72" t="s">
        <v>528</v>
      </c>
      <c r="D40" s="832">
        <v>6295</v>
      </c>
      <c r="E40" s="832">
        <v>0</v>
      </c>
      <c r="F40" s="832">
        <v>0</v>
      </c>
      <c r="G40" s="832">
        <v>0</v>
      </c>
      <c r="H40" s="832">
        <v>0</v>
      </c>
      <c r="I40" s="835">
        <v>6295</v>
      </c>
      <c r="J40" s="281"/>
    </row>
    <row r="41" spans="1:10" s="277" customFormat="1" ht="16.5" customHeight="1">
      <c r="A41" s="831">
        <v>33964</v>
      </c>
      <c r="B41" s="832">
        <v>32340</v>
      </c>
      <c r="C41" s="72" t="s">
        <v>192</v>
      </c>
      <c r="D41" s="832">
        <v>34914</v>
      </c>
      <c r="E41" s="832">
        <v>583</v>
      </c>
      <c r="F41" s="832">
        <v>32585</v>
      </c>
      <c r="G41" s="832">
        <v>59</v>
      </c>
      <c r="H41" s="832">
        <v>959</v>
      </c>
      <c r="I41" s="835">
        <v>728</v>
      </c>
      <c r="J41" s="281"/>
    </row>
    <row r="42" spans="1:10" s="277" customFormat="1" ht="16.5" customHeight="1">
      <c r="A42" s="831">
        <v>3584</v>
      </c>
      <c r="B42" s="832">
        <v>2312</v>
      </c>
      <c r="C42" s="72" t="s">
        <v>193</v>
      </c>
      <c r="D42" s="832">
        <v>3249</v>
      </c>
      <c r="E42" s="832">
        <v>492</v>
      </c>
      <c r="F42" s="832">
        <v>1678</v>
      </c>
      <c r="G42" s="832">
        <v>1</v>
      </c>
      <c r="H42" s="832">
        <v>1078</v>
      </c>
      <c r="I42" s="835">
        <v>0</v>
      </c>
      <c r="J42" s="281"/>
    </row>
    <row r="43" spans="1:10" s="243" customFormat="1" ht="37.15" customHeight="1">
      <c r="A43" s="836">
        <v>38139</v>
      </c>
      <c r="B43" s="837">
        <v>38984</v>
      </c>
      <c r="C43" s="682" t="s">
        <v>194</v>
      </c>
      <c r="D43" s="837">
        <v>42201</v>
      </c>
      <c r="E43" s="837">
        <v>10783</v>
      </c>
      <c r="F43" s="837">
        <v>29406</v>
      </c>
      <c r="G43" s="837">
        <v>63</v>
      </c>
      <c r="H43" s="837">
        <v>1078</v>
      </c>
      <c r="I43" s="806">
        <v>871</v>
      </c>
      <c r="J43" s="281"/>
    </row>
    <row r="44" spans="1:10" s="277" customFormat="1" ht="16.5" customHeight="1">
      <c r="A44" s="838">
        <v>31055</v>
      </c>
      <c r="B44" s="839">
        <v>32252</v>
      </c>
      <c r="C44" s="840" t="s">
        <v>195</v>
      </c>
      <c r="D44" s="839">
        <v>35194</v>
      </c>
      <c r="E44" s="839">
        <v>3815</v>
      </c>
      <c r="F44" s="839">
        <v>29406</v>
      </c>
      <c r="G44" s="839">
        <v>63</v>
      </c>
      <c r="H44" s="839">
        <v>1039</v>
      </c>
      <c r="I44" s="841">
        <v>871</v>
      </c>
      <c r="J44" s="281"/>
    </row>
    <row r="45" spans="1:10" s="277" customFormat="1" ht="16.5" customHeight="1">
      <c r="A45" s="821">
        <v>29</v>
      </c>
      <c r="B45" s="423">
        <v>40</v>
      </c>
      <c r="C45" s="72" t="s">
        <v>197</v>
      </c>
      <c r="D45" s="832">
        <v>35</v>
      </c>
      <c r="E45" s="423">
        <v>0</v>
      </c>
      <c r="F45" s="832">
        <v>0</v>
      </c>
      <c r="G45" s="423">
        <v>0</v>
      </c>
      <c r="H45" s="423">
        <v>35</v>
      </c>
      <c r="I45" s="789">
        <v>0</v>
      </c>
      <c r="J45" s="281"/>
    </row>
    <row r="46" spans="1:10" s="277" customFormat="1" ht="33">
      <c r="A46" s="807">
        <v>7055</v>
      </c>
      <c r="B46" s="808">
        <v>6650</v>
      </c>
      <c r="C46" s="77" t="s">
        <v>198</v>
      </c>
      <c r="D46" s="808">
        <v>6950</v>
      </c>
      <c r="E46" s="808">
        <v>6950</v>
      </c>
      <c r="F46" s="808">
        <v>0</v>
      </c>
      <c r="G46" s="808">
        <v>0</v>
      </c>
      <c r="H46" s="808">
        <v>0</v>
      </c>
      <c r="I46" s="817">
        <v>0</v>
      </c>
      <c r="J46" s="281"/>
    </row>
    <row r="47" spans="1:10" s="277" customFormat="1" ht="16.5" customHeight="1">
      <c r="A47" s="831">
        <v>0</v>
      </c>
      <c r="B47" s="832">
        <v>42</v>
      </c>
      <c r="C47" s="72" t="s">
        <v>199</v>
      </c>
      <c r="D47" s="832">
        <v>22</v>
      </c>
      <c r="E47" s="832">
        <v>18</v>
      </c>
      <c r="F47" s="832">
        <v>0</v>
      </c>
      <c r="G47" s="832">
        <v>0</v>
      </c>
      <c r="H47" s="832">
        <v>4</v>
      </c>
      <c r="I47" s="835">
        <v>0</v>
      </c>
      <c r="J47" s="281"/>
    </row>
    <row r="48" spans="1:10" s="277" customFormat="1" ht="16.5" customHeight="1">
      <c r="A48" s="831">
        <v>14335</v>
      </c>
      <c r="B48" s="832">
        <v>25787</v>
      </c>
      <c r="C48" s="411" t="s">
        <v>470</v>
      </c>
      <c r="D48" s="832">
        <v>21883</v>
      </c>
      <c r="E48" s="832">
        <v>0</v>
      </c>
      <c r="F48" s="832">
        <v>11893</v>
      </c>
      <c r="G48" s="832">
        <v>0</v>
      </c>
      <c r="H48" s="832">
        <v>0</v>
      </c>
      <c r="I48" s="788">
        <v>9990</v>
      </c>
      <c r="J48" s="281"/>
    </row>
    <row r="49" spans="1:10" s="277" customFormat="1" ht="16.5" customHeight="1">
      <c r="A49" s="831">
        <v>11791</v>
      </c>
      <c r="B49" s="832">
        <v>14481</v>
      </c>
      <c r="C49" s="72" t="s">
        <v>200</v>
      </c>
      <c r="D49" s="832">
        <v>11893</v>
      </c>
      <c r="E49" s="832">
        <v>0</v>
      </c>
      <c r="F49" s="832">
        <v>11893</v>
      </c>
      <c r="G49" s="832">
        <v>0</v>
      </c>
      <c r="H49" s="832">
        <v>0</v>
      </c>
      <c r="I49" s="835">
        <v>0</v>
      </c>
      <c r="J49" s="281"/>
    </row>
    <row r="50" spans="1:10" s="277" customFormat="1" ht="16.5" customHeight="1">
      <c r="A50" s="831">
        <v>2544</v>
      </c>
      <c r="B50" s="832">
        <v>11306</v>
      </c>
      <c r="C50" s="72" t="s">
        <v>201</v>
      </c>
      <c r="D50" s="832">
        <v>9990</v>
      </c>
      <c r="E50" s="832">
        <v>0</v>
      </c>
      <c r="F50" s="832">
        <v>0</v>
      </c>
      <c r="G50" s="832">
        <v>0</v>
      </c>
      <c r="H50" s="832">
        <v>0</v>
      </c>
      <c r="I50" s="835">
        <v>9990</v>
      </c>
      <c r="J50" s="281"/>
    </row>
    <row r="51" spans="1:10" s="277" customFormat="1" ht="16.5" customHeight="1">
      <c r="A51" s="831">
        <v>87599</v>
      </c>
      <c r="B51" s="832">
        <v>32886</v>
      </c>
      <c r="C51" s="88" t="s">
        <v>106</v>
      </c>
      <c r="D51" s="832">
        <v>35310</v>
      </c>
      <c r="E51" s="832">
        <v>0</v>
      </c>
      <c r="F51" s="832">
        <v>0</v>
      </c>
      <c r="G51" s="832">
        <v>0</v>
      </c>
      <c r="H51" s="832">
        <v>0</v>
      </c>
      <c r="I51" s="788">
        <v>35310</v>
      </c>
      <c r="J51" s="281"/>
    </row>
    <row r="52" spans="1:10" s="277" customFormat="1" ht="16.5" customHeight="1">
      <c r="A52" s="831">
        <v>87599</v>
      </c>
      <c r="B52" s="832">
        <v>32886</v>
      </c>
      <c r="C52" s="72" t="s">
        <v>202</v>
      </c>
      <c r="D52" s="832">
        <v>35310</v>
      </c>
      <c r="E52" s="832">
        <v>0</v>
      </c>
      <c r="F52" s="832">
        <v>0</v>
      </c>
      <c r="G52" s="832">
        <v>0</v>
      </c>
      <c r="H52" s="832">
        <v>0</v>
      </c>
      <c r="I52" s="835">
        <v>35310</v>
      </c>
      <c r="J52" s="281"/>
    </row>
    <row r="53" spans="1:10" s="277" customFormat="1">
      <c r="A53" s="831"/>
      <c r="B53" s="832"/>
      <c r="C53" s="72"/>
      <c r="D53" s="832"/>
      <c r="E53" s="832"/>
      <c r="F53" s="832"/>
      <c r="G53" s="832"/>
      <c r="H53" s="832"/>
      <c r="I53" s="835"/>
    </row>
    <row r="54" spans="1:10" s="277" customFormat="1">
      <c r="A54" s="831"/>
      <c r="B54" s="832"/>
      <c r="C54" s="72"/>
      <c r="D54" s="832"/>
      <c r="E54" s="832"/>
      <c r="F54" s="832"/>
      <c r="G54" s="832"/>
      <c r="H54" s="832"/>
      <c r="I54" s="835"/>
    </row>
    <row r="55" spans="1:10" s="277" customFormat="1" ht="30.75" customHeight="1">
      <c r="A55" s="831"/>
      <c r="B55" s="832"/>
      <c r="C55" s="10"/>
      <c r="D55" s="832"/>
      <c r="E55" s="832"/>
      <c r="F55" s="832"/>
      <c r="G55" s="832"/>
      <c r="H55" s="832"/>
      <c r="I55" s="835"/>
    </row>
    <row r="56" spans="1:10" s="277" customFormat="1" ht="30.75" customHeight="1">
      <c r="A56" s="831"/>
      <c r="B56" s="832"/>
      <c r="C56" s="10"/>
      <c r="D56" s="832"/>
      <c r="E56" s="832"/>
      <c r="F56" s="832"/>
      <c r="G56" s="832"/>
      <c r="H56" s="832"/>
      <c r="I56" s="835"/>
    </row>
    <row r="57" spans="1:10" s="277" customFormat="1" ht="32.25" customHeight="1">
      <c r="A57" s="831"/>
      <c r="B57" s="832"/>
      <c r="C57" s="10"/>
      <c r="D57" s="832"/>
      <c r="E57" s="832"/>
      <c r="F57" s="832"/>
      <c r="G57" s="832"/>
      <c r="H57" s="832"/>
      <c r="I57" s="835"/>
    </row>
    <row r="58" spans="1:10" s="277" customFormat="1" ht="32.25" customHeight="1">
      <c r="A58" s="831"/>
      <c r="B58" s="832"/>
      <c r="C58" s="10"/>
      <c r="D58" s="832"/>
      <c r="E58" s="832"/>
      <c r="F58" s="832"/>
      <c r="G58" s="832"/>
      <c r="H58" s="832"/>
      <c r="I58" s="835"/>
    </row>
    <row r="59" spans="1:10" s="277" customFormat="1" ht="31.5" customHeight="1">
      <c r="A59" s="831"/>
      <c r="B59" s="832"/>
      <c r="C59" s="10"/>
      <c r="D59" s="832"/>
      <c r="E59" s="832"/>
      <c r="F59" s="832"/>
      <c r="G59" s="832"/>
      <c r="H59" s="832"/>
      <c r="I59" s="835"/>
    </row>
    <row r="60" spans="1:10" s="277" customFormat="1" ht="31.5" customHeight="1">
      <c r="A60" s="831"/>
      <c r="B60" s="832"/>
      <c r="C60" s="10"/>
      <c r="D60" s="832"/>
      <c r="E60" s="832"/>
      <c r="F60" s="832"/>
      <c r="G60" s="832"/>
      <c r="H60" s="832"/>
      <c r="I60" s="835"/>
    </row>
    <row r="61" spans="1:10" s="277" customFormat="1" ht="32.25" customHeight="1">
      <c r="A61" s="831"/>
      <c r="B61" s="832"/>
      <c r="C61" s="10"/>
      <c r="D61" s="832"/>
      <c r="E61" s="832"/>
      <c r="F61" s="832"/>
      <c r="G61" s="832"/>
      <c r="H61" s="832"/>
      <c r="I61" s="835"/>
    </row>
    <row r="62" spans="1:10" s="277" customFormat="1" ht="32.25" customHeight="1">
      <c r="A62" s="831"/>
      <c r="B62" s="832"/>
      <c r="C62" s="10"/>
      <c r="D62" s="832"/>
      <c r="E62" s="832"/>
      <c r="F62" s="832"/>
      <c r="G62" s="832"/>
      <c r="H62" s="832"/>
      <c r="I62" s="835"/>
    </row>
    <row r="63" spans="1:10" s="277" customFormat="1" ht="30.75" customHeight="1">
      <c r="A63" s="831"/>
      <c r="B63" s="832"/>
      <c r="C63" s="10"/>
      <c r="D63" s="832"/>
      <c r="E63" s="832"/>
      <c r="F63" s="832"/>
      <c r="G63" s="832"/>
      <c r="H63" s="832"/>
      <c r="I63" s="835"/>
    </row>
    <row r="64" spans="1:10" s="277" customFormat="1" ht="30.75" customHeight="1">
      <c r="A64" s="831"/>
      <c r="B64" s="832"/>
      <c r="C64" s="10"/>
      <c r="D64" s="832"/>
      <c r="E64" s="832"/>
      <c r="F64" s="832"/>
      <c r="G64" s="832"/>
      <c r="H64" s="832"/>
      <c r="I64" s="835"/>
    </row>
    <row r="65" spans="1:9" s="277" customFormat="1" ht="23.45" customHeight="1">
      <c r="A65" s="831"/>
      <c r="B65" s="832"/>
      <c r="C65" s="10"/>
      <c r="D65" s="832"/>
      <c r="E65" s="832"/>
      <c r="F65" s="832"/>
      <c r="G65" s="832"/>
      <c r="H65" s="832"/>
      <c r="I65" s="835"/>
    </row>
    <row r="66" spans="1:9" s="277" customFormat="1" ht="29.45" customHeight="1">
      <c r="A66" s="831"/>
      <c r="B66" s="832"/>
      <c r="C66" s="10"/>
      <c r="D66" s="832"/>
      <c r="E66" s="832"/>
      <c r="F66" s="832"/>
      <c r="G66" s="832"/>
      <c r="H66" s="832"/>
      <c r="I66" s="835"/>
    </row>
    <row r="67" spans="1:9" ht="21.75" customHeight="1">
      <c r="A67" s="821"/>
      <c r="B67" s="423"/>
      <c r="C67" s="10"/>
      <c r="D67" s="423"/>
      <c r="E67" s="832"/>
      <c r="F67" s="423"/>
      <c r="G67" s="832"/>
      <c r="H67" s="423"/>
      <c r="I67" s="789"/>
    </row>
    <row r="68" spans="1:9" s="39" customFormat="1" ht="20.25" thickBot="1">
      <c r="A68" s="833">
        <v>37238191</v>
      </c>
      <c r="B68" s="834">
        <v>36941616</v>
      </c>
      <c r="C68" s="422" t="s">
        <v>41</v>
      </c>
      <c r="D68" s="834">
        <f>39883193-4102</f>
        <v>39879091</v>
      </c>
      <c r="E68" s="834">
        <f>3341014-3648</f>
        <v>3337366</v>
      </c>
      <c r="F68" s="834">
        <v>34223275</v>
      </c>
      <c r="G68" s="834">
        <v>13094</v>
      </c>
      <c r="H68" s="834">
        <v>1949828</v>
      </c>
      <c r="I68" s="1196">
        <f>355982-454</f>
        <v>355528</v>
      </c>
    </row>
    <row r="69" spans="1:9" ht="36" customHeight="1">
      <c r="A69" s="955" t="s">
        <v>767</v>
      </c>
      <c r="B69" s="1190"/>
      <c r="C69" s="1190"/>
      <c r="D69" s="1190"/>
      <c r="E69" s="1190"/>
      <c r="F69" s="1190"/>
      <c r="G69" s="1190"/>
      <c r="H69" s="1190"/>
      <c r="I69" s="1190"/>
    </row>
    <row r="70" spans="1:9">
      <c r="I70" s="281"/>
    </row>
    <row r="71" spans="1:9">
      <c r="I71" s="281"/>
    </row>
    <row r="72" spans="1:9">
      <c r="I72" s="281"/>
    </row>
    <row r="73" spans="1:9">
      <c r="I73" s="281"/>
    </row>
    <row r="74" spans="1:9">
      <c r="I74" s="281"/>
    </row>
    <row r="75" spans="1:9">
      <c r="I75" s="281"/>
    </row>
    <row r="76" spans="1:9">
      <c r="I76" s="281"/>
    </row>
    <row r="77" spans="1:9">
      <c r="I77" s="281"/>
    </row>
    <row r="78" spans="1:9">
      <c r="I78" s="281"/>
    </row>
    <row r="79" spans="1:9">
      <c r="I79" s="281"/>
    </row>
    <row r="80" spans="1:9">
      <c r="I80" s="281"/>
    </row>
    <row r="81" spans="9:9">
      <c r="I81" s="281"/>
    </row>
    <row r="82" spans="9:9">
      <c r="I82" s="281"/>
    </row>
    <row r="83" spans="9:9">
      <c r="I83" s="281"/>
    </row>
    <row r="84" spans="9:9">
      <c r="I84" s="281"/>
    </row>
    <row r="85" spans="9:9">
      <c r="I85" s="281"/>
    </row>
    <row r="86" spans="9:9">
      <c r="I86" s="281"/>
    </row>
    <row r="87" spans="9:9">
      <c r="I87" s="281"/>
    </row>
    <row r="88" spans="9:9">
      <c r="I88" s="281"/>
    </row>
  </sheetData>
  <mergeCells count="5">
    <mergeCell ref="A4:A5"/>
    <mergeCell ref="B4:B5"/>
    <mergeCell ref="C4:C5"/>
    <mergeCell ref="D4:I4"/>
    <mergeCell ref="A69:I69"/>
  </mergeCells>
  <phoneticPr fontId="14" type="noConversion"/>
  <printOptions horizontalCentered="1"/>
  <pageMargins left="0.78740157480314965" right="0.78740157480314965" top="0.78740157480314965" bottom="0.78740157480314965" header="0.78740157480314965" footer="0.31496062992125984"/>
  <pageSetup paperSize="9" firstPageNumber="82" pageOrder="overThenDown" orientation="portrait" blackAndWhite="1" useFirstPageNumber="1" horizontalDpi="300" verticalDpi="300" r:id="rId1"/>
  <headerFooter alignWithMargins="0">
    <oddFooter>&amp;C&amp;"標楷體,標準"&amp;P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C31"/>
  <sheetViews>
    <sheetView view="pageBreakPreview" zoomScale="75" zoomScaleNormal="100" workbookViewId="0">
      <selection activeCell="C28" sqref="C28"/>
    </sheetView>
  </sheetViews>
  <sheetFormatPr defaultRowHeight="16.5"/>
  <cols>
    <col min="1" max="1" width="5" customWidth="1"/>
    <col min="2" max="2" width="47.5" customWidth="1"/>
    <col min="3" max="3" width="28.5" customWidth="1"/>
  </cols>
  <sheetData>
    <row r="1" spans="1:3" s="12" customFormat="1" ht="20.45" customHeight="1">
      <c r="A1" s="49"/>
      <c r="B1" s="49"/>
      <c r="C1" s="49"/>
    </row>
    <row r="2" spans="1:3" s="12" customFormat="1" ht="20.45" customHeight="1">
      <c r="A2" s="49" t="s">
        <v>59</v>
      </c>
      <c r="B2" s="49"/>
      <c r="C2" s="49"/>
    </row>
    <row r="3" spans="1:3" s="12" customFormat="1" ht="20.45" customHeight="1">
      <c r="A3" s="69" t="s">
        <v>128</v>
      </c>
      <c r="B3" s="69"/>
      <c r="C3" s="69"/>
    </row>
    <row r="4" spans="1:3" s="12" customFormat="1" ht="20.45" customHeight="1">
      <c r="A4" s="163" t="s">
        <v>657</v>
      </c>
      <c r="B4" s="164"/>
      <c r="C4" s="165"/>
    </row>
    <row r="5" spans="1:3" s="166" customFormat="1" ht="20.45" customHeight="1" thickBot="1">
      <c r="A5" s="163"/>
      <c r="B5" s="164"/>
      <c r="C5" s="167" t="s">
        <v>250</v>
      </c>
    </row>
    <row r="6" spans="1:3" s="22" customFormat="1" ht="21.75" customHeight="1">
      <c r="A6" s="976" t="s">
        <v>457</v>
      </c>
      <c r="B6" s="977"/>
      <c r="C6" s="978"/>
    </row>
    <row r="7" spans="1:3" s="314" customFormat="1" ht="55.9" customHeight="1">
      <c r="A7" s="444" t="s">
        <v>314</v>
      </c>
      <c r="B7" s="974" t="s">
        <v>670</v>
      </c>
      <c r="C7" s="987"/>
    </row>
    <row r="8" spans="1:3" s="314" customFormat="1" ht="29.45" customHeight="1">
      <c r="A8" s="444" t="s">
        <v>315</v>
      </c>
      <c r="B8" s="979" t="s">
        <v>658</v>
      </c>
      <c r="C8" s="980"/>
    </row>
    <row r="9" spans="1:3" s="314" customFormat="1" ht="39" customHeight="1">
      <c r="A9" s="444" t="s">
        <v>388</v>
      </c>
      <c r="B9" s="974" t="s">
        <v>684</v>
      </c>
      <c r="C9" s="981"/>
    </row>
    <row r="10" spans="1:3" s="314" customFormat="1" ht="21" customHeight="1">
      <c r="A10" s="444" t="s">
        <v>389</v>
      </c>
      <c r="B10" s="445"/>
      <c r="C10" s="446"/>
    </row>
    <row r="11" spans="1:3" s="315" customFormat="1" ht="35.450000000000003" customHeight="1">
      <c r="A11" s="444"/>
      <c r="B11" s="447"/>
      <c r="C11" s="448"/>
    </row>
    <row r="12" spans="1:3" s="315" customFormat="1" ht="21" customHeight="1">
      <c r="A12" s="444"/>
      <c r="B12" s="447"/>
      <c r="C12" s="448"/>
    </row>
    <row r="13" spans="1:3" s="315" customFormat="1" ht="21" customHeight="1">
      <c r="A13" s="444"/>
      <c r="B13" s="447"/>
      <c r="C13" s="448"/>
    </row>
    <row r="14" spans="1:3" s="315" customFormat="1" ht="21" customHeight="1">
      <c r="A14" s="444"/>
      <c r="B14" s="447"/>
      <c r="C14" s="448"/>
    </row>
    <row r="15" spans="1:3" s="315" customFormat="1" ht="21" customHeight="1">
      <c r="A15" s="444"/>
      <c r="B15" s="447"/>
      <c r="C15" s="448"/>
    </row>
    <row r="16" spans="1:3" s="315" customFormat="1" ht="21" customHeight="1">
      <c r="A16" s="444"/>
      <c r="B16" s="447"/>
      <c r="C16" s="448"/>
    </row>
    <row r="17" spans="1:3" s="315" customFormat="1" ht="21" customHeight="1">
      <c r="A17" s="444"/>
      <c r="B17" s="447"/>
      <c r="C17" s="448"/>
    </row>
    <row r="18" spans="1:3" s="315" customFormat="1" ht="21" customHeight="1">
      <c r="A18" s="444"/>
      <c r="B18" s="447"/>
      <c r="C18" s="448"/>
    </row>
    <row r="19" spans="1:3" s="315" customFormat="1" ht="21" customHeight="1">
      <c r="A19" s="444"/>
      <c r="B19" s="447"/>
      <c r="C19" s="448"/>
    </row>
    <row r="20" spans="1:3" s="315" customFormat="1" ht="21" customHeight="1">
      <c r="A20" s="444"/>
      <c r="B20" s="447"/>
      <c r="C20" s="448"/>
    </row>
    <row r="21" spans="1:3" s="315" customFormat="1" ht="21" customHeight="1">
      <c r="A21" s="444"/>
      <c r="B21" s="449"/>
      <c r="C21" s="448"/>
    </row>
    <row r="22" spans="1:3" s="315" customFormat="1" ht="21" customHeight="1">
      <c r="A22" s="444"/>
      <c r="B22" s="447"/>
      <c r="C22" s="448"/>
    </row>
    <row r="23" spans="1:3" s="315" customFormat="1" ht="21" customHeight="1">
      <c r="A23" s="444"/>
      <c r="B23" s="447"/>
      <c r="C23" s="448"/>
    </row>
    <row r="24" spans="1:3" s="316" customFormat="1" ht="21" customHeight="1">
      <c r="A24" s="444"/>
      <c r="B24" s="392"/>
      <c r="C24" s="450"/>
    </row>
    <row r="25" spans="1:3" s="314" customFormat="1" ht="18.600000000000001" customHeight="1" thickBot="1">
      <c r="A25" s="982"/>
      <c r="B25" s="983"/>
      <c r="C25" s="984"/>
    </row>
    <row r="26" spans="1:3" s="317" customFormat="1" ht="21" customHeight="1">
      <c r="A26" s="985" t="s">
        <v>390</v>
      </c>
      <c r="B26" s="986"/>
      <c r="C26" s="986"/>
    </row>
    <row r="27" spans="1:3" s="6" customFormat="1" ht="53.25" customHeight="1">
      <c r="A27" s="445" t="s">
        <v>385</v>
      </c>
      <c r="B27" s="974" t="s">
        <v>671</v>
      </c>
      <c r="C27" s="974"/>
    </row>
    <row r="28" spans="1:3" s="44" customFormat="1" ht="21.95" customHeight="1">
      <c r="A28" s="445" t="s">
        <v>386</v>
      </c>
      <c r="B28" s="979" t="s">
        <v>672</v>
      </c>
      <c r="C28" s="979"/>
    </row>
    <row r="29" spans="1:3" s="6" customFormat="1" ht="25.9" customHeight="1">
      <c r="A29" s="445" t="s">
        <v>387</v>
      </c>
      <c r="B29" s="979" t="s">
        <v>384</v>
      </c>
      <c r="C29" s="979"/>
    </row>
    <row r="30" spans="1:3" s="23" customFormat="1" ht="36" customHeight="1">
      <c r="A30" s="445" t="s">
        <v>391</v>
      </c>
      <c r="B30" s="974" t="s">
        <v>673</v>
      </c>
      <c r="C30" s="974"/>
    </row>
    <row r="31" spans="1:3" s="23" customFormat="1" ht="31.15" customHeight="1">
      <c r="A31" s="445" t="s">
        <v>392</v>
      </c>
      <c r="B31" s="975" t="s">
        <v>674</v>
      </c>
      <c r="C31" s="975"/>
    </row>
  </sheetData>
  <mergeCells count="11">
    <mergeCell ref="B30:C30"/>
    <mergeCell ref="B31:C31"/>
    <mergeCell ref="A6:C6"/>
    <mergeCell ref="B8:C8"/>
    <mergeCell ref="B9:C9"/>
    <mergeCell ref="B29:C29"/>
    <mergeCell ref="B27:C27"/>
    <mergeCell ref="B28:C28"/>
    <mergeCell ref="A25:C25"/>
    <mergeCell ref="A26:C26"/>
    <mergeCell ref="B7:C7"/>
  </mergeCells>
  <phoneticPr fontId="14" type="noConversion"/>
  <printOptions horizontalCentered="1"/>
  <pageMargins left="0.78740157480314965" right="0.78740157480314965" top="0.70866141732283472" bottom="0.70866141732283472" header="0.51181102362204722" footer="0.31496062992125984"/>
  <pageSetup paperSize="9" firstPageNumber="26" orientation="portrait" blackAndWhite="1" useFirstPageNumber="1" r:id="rId1"/>
  <headerFooter alignWithMargins="0">
    <oddFooter>&amp;C&amp;"標楷體,標準"&amp;P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W27"/>
  <sheetViews>
    <sheetView showZeros="0" view="pageBreakPreview" zoomScale="70" zoomScaleNormal="70" zoomScaleSheetLayoutView="70" workbookViewId="0">
      <pane xSplit="1" ySplit="6" topLeftCell="B7" activePane="bottomRight" state="frozen"/>
      <selection activeCell="C28" sqref="C28"/>
      <selection pane="topRight" activeCell="C28" sqref="C28"/>
      <selection pane="bottomLeft" activeCell="C28" sqref="C28"/>
      <selection pane="bottomRight" activeCell="C28" sqref="C28"/>
    </sheetView>
  </sheetViews>
  <sheetFormatPr defaultColWidth="9" defaultRowHeight="16.5"/>
  <cols>
    <col min="1" max="1" width="19.75" style="31" customWidth="1"/>
    <col min="2" max="2" width="7" style="31" customWidth="1"/>
    <col min="3" max="3" width="13.375" style="31" bestFit="1" customWidth="1"/>
    <col min="4" max="4" width="11" style="31" customWidth="1"/>
    <col min="5" max="5" width="15.75" style="31" customWidth="1"/>
    <col min="6" max="6" width="22.875" style="31" customWidth="1"/>
    <col min="7" max="7" width="12.625" style="676" bestFit="1" customWidth="1"/>
    <col min="8" max="8" width="12.5" style="676" customWidth="1"/>
    <col min="9" max="9" width="14.125" style="677" bestFit="1" customWidth="1"/>
    <col min="10" max="10" width="9.75" style="676" bestFit="1" customWidth="1"/>
    <col min="11" max="11" width="9" style="678"/>
    <col min="12" max="16384" width="9" style="31"/>
  </cols>
  <sheetData>
    <row r="1" spans="1:11" s="6" customFormat="1" ht="24.95" customHeight="1">
      <c r="A1" s="41"/>
      <c r="B1" s="41"/>
      <c r="C1" s="41"/>
      <c r="D1" s="41"/>
      <c r="E1" s="41"/>
      <c r="F1" s="41"/>
      <c r="G1" s="656"/>
      <c r="H1" s="656"/>
      <c r="I1" s="657"/>
      <c r="J1" s="656"/>
      <c r="K1" s="658"/>
    </row>
    <row r="2" spans="1:11" s="6" customFormat="1" ht="24.95" customHeight="1">
      <c r="A2" s="104" t="s">
        <v>60</v>
      </c>
      <c r="B2" s="41"/>
      <c r="C2" s="41"/>
      <c r="D2" s="41"/>
      <c r="E2" s="41"/>
      <c r="F2" s="41"/>
      <c r="G2" s="656"/>
      <c r="H2" s="656"/>
      <c r="I2" s="657"/>
      <c r="J2" s="656"/>
      <c r="K2" s="658"/>
    </row>
    <row r="3" spans="1:11" s="6" customFormat="1" ht="24.95" customHeight="1">
      <c r="A3" s="42" t="s">
        <v>131</v>
      </c>
      <c r="B3" s="42"/>
      <c r="C3" s="42"/>
      <c r="D3" s="42"/>
      <c r="E3" s="42"/>
      <c r="F3" s="42"/>
      <c r="G3" s="656"/>
      <c r="H3" s="656"/>
      <c r="I3" s="657"/>
      <c r="J3" s="656"/>
      <c r="K3" s="658"/>
    </row>
    <row r="4" spans="1:11" s="6" customFormat="1" ht="24.95" customHeight="1" thickBot="1">
      <c r="A4" s="129" t="s">
        <v>656</v>
      </c>
      <c r="B4" s="65"/>
      <c r="C4" s="245"/>
      <c r="D4" s="65"/>
      <c r="E4" s="65"/>
      <c r="F4" s="24" t="s">
        <v>64</v>
      </c>
      <c r="G4" s="656"/>
      <c r="H4" s="656"/>
      <c r="I4" s="657"/>
      <c r="J4" s="656"/>
      <c r="K4" s="658"/>
    </row>
    <row r="5" spans="1:11" s="6" customFormat="1">
      <c r="A5" s="991" t="s">
        <v>133</v>
      </c>
      <c r="B5" s="972" t="s">
        <v>134</v>
      </c>
      <c r="C5" s="988" t="s">
        <v>103</v>
      </c>
      <c r="D5" s="989"/>
      <c r="E5" s="990"/>
      <c r="F5" s="963" t="s">
        <v>89</v>
      </c>
      <c r="G5" s="656"/>
      <c r="H5" s="656"/>
      <c r="I5" s="657"/>
      <c r="J5" s="656"/>
      <c r="K5" s="658"/>
    </row>
    <row r="6" spans="1:11" s="6" customFormat="1" ht="33">
      <c r="A6" s="992"/>
      <c r="B6" s="993"/>
      <c r="C6" s="84" t="s">
        <v>135</v>
      </c>
      <c r="D6" s="647" t="s">
        <v>114</v>
      </c>
      <c r="E6" s="84" t="s">
        <v>69</v>
      </c>
      <c r="F6" s="994"/>
      <c r="G6" s="659"/>
      <c r="H6" s="660"/>
      <c r="I6" s="661"/>
      <c r="J6" s="656"/>
      <c r="K6" s="658"/>
    </row>
    <row r="7" spans="1:11" s="488" customFormat="1" ht="28.9" customHeight="1">
      <c r="A7" s="327" t="s">
        <v>71</v>
      </c>
      <c r="B7" s="328"/>
      <c r="C7" s="457"/>
      <c r="D7" s="457"/>
      <c r="E7" s="458">
        <v>40343673</v>
      </c>
      <c r="F7" s="459"/>
      <c r="G7" s="662"/>
      <c r="H7" s="663"/>
      <c r="I7" s="664"/>
      <c r="J7" s="663"/>
      <c r="K7" s="665"/>
    </row>
    <row r="8" spans="1:11" s="45" customFormat="1" ht="24.95" customHeight="1">
      <c r="A8" s="329" t="s">
        <v>136</v>
      </c>
      <c r="B8" s="236" t="s">
        <v>137</v>
      </c>
      <c r="C8" s="460">
        <v>5147482</v>
      </c>
      <c r="D8" s="461">
        <v>4727.8263430547213</v>
      </c>
      <c r="E8" s="460">
        <v>24336401</v>
      </c>
      <c r="F8" s="462"/>
      <c r="G8" s="666"/>
      <c r="H8" s="667"/>
      <c r="I8" s="668"/>
      <c r="J8" s="669"/>
      <c r="K8" s="670"/>
    </row>
    <row r="9" spans="1:11" s="45" customFormat="1" ht="24.95" customHeight="1">
      <c r="A9" s="329" t="s">
        <v>138</v>
      </c>
      <c r="B9" s="236" t="s">
        <v>139</v>
      </c>
      <c r="C9" s="460">
        <v>1458527</v>
      </c>
      <c r="D9" s="461">
        <v>13206.940975381327</v>
      </c>
      <c r="E9" s="460">
        <v>19262680</v>
      </c>
      <c r="F9" s="462"/>
      <c r="G9" s="666"/>
      <c r="H9" s="667"/>
      <c r="I9" s="668"/>
      <c r="J9" s="669"/>
      <c r="K9" s="670"/>
    </row>
    <row r="10" spans="1:11" s="45" customFormat="1" ht="24.95" customHeight="1">
      <c r="A10" s="329" t="s">
        <v>140</v>
      </c>
      <c r="B10" s="236" t="s">
        <v>139</v>
      </c>
      <c r="C10" s="460">
        <v>735432</v>
      </c>
      <c r="D10" s="461">
        <v>303.57531355720175</v>
      </c>
      <c r="E10" s="460">
        <v>223259</v>
      </c>
      <c r="F10" s="462"/>
      <c r="G10" s="666"/>
      <c r="H10" s="667"/>
      <c r="I10" s="668"/>
      <c r="J10" s="669"/>
      <c r="K10" s="670"/>
    </row>
    <row r="11" spans="1:11" s="45" customFormat="1" ht="85.15" customHeight="1">
      <c r="A11" s="329" t="s">
        <v>404</v>
      </c>
      <c r="B11" s="330"/>
      <c r="C11" s="460"/>
      <c r="D11" s="460"/>
      <c r="E11" s="460">
        <v>-3449242</v>
      </c>
      <c r="F11" s="844" t="s">
        <v>655</v>
      </c>
      <c r="G11" s="671"/>
      <c r="H11" s="671"/>
      <c r="I11" s="668"/>
      <c r="J11" s="669"/>
      <c r="K11" s="672"/>
    </row>
    <row r="12" spans="1:11" s="45" customFormat="1" ht="81" customHeight="1">
      <c r="A12" s="329" t="s">
        <v>405</v>
      </c>
      <c r="B12" s="331"/>
      <c r="C12" s="460"/>
      <c r="D12" s="460"/>
      <c r="E12" s="460">
        <v>-29425</v>
      </c>
      <c r="F12" s="844" t="s">
        <v>566</v>
      </c>
      <c r="G12" s="671"/>
      <c r="H12" s="671"/>
      <c r="I12" s="668"/>
      <c r="J12" s="669"/>
      <c r="K12" s="672"/>
    </row>
    <row r="13" spans="1:11" s="246" customFormat="1" ht="24.95" customHeight="1">
      <c r="A13" s="394"/>
      <c r="B13" s="332"/>
      <c r="C13" s="414"/>
      <c r="D13" s="414"/>
      <c r="E13" s="416"/>
      <c r="F13" s="463"/>
      <c r="G13" s="673"/>
      <c r="H13" s="673"/>
      <c r="I13" s="674"/>
      <c r="J13" s="673"/>
      <c r="K13" s="675"/>
    </row>
    <row r="14" spans="1:11" s="246" customFormat="1" ht="24.95" customHeight="1">
      <c r="A14" s="394"/>
      <c r="B14" s="332"/>
      <c r="C14" s="414"/>
      <c r="D14" s="414"/>
      <c r="E14" s="416"/>
      <c r="F14" s="464"/>
      <c r="G14" s="673"/>
      <c r="H14" s="673"/>
      <c r="I14" s="674"/>
      <c r="J14" s="673"/>
      <c r="K14" s="675"/>
    </row>
    <row r="15" spans="1:11" s="246" customFormat="1" ht="51" customHeight="1">
      <c r="A15" s="394"/>
      <c r="B15" s="333"/>
      <c r="C15" s="465"/>
      <c r="D15" s="465"/>
      <c r="E15" s="466"/>
      <c r="F15" s="467"/>
      <c r="G15" s="673"/>
      <c r="H15" s="673"/>
      <c r="I15" s="674"/>
      <c r="J15" s="673"/>
      <c r="K15" s="675"/>
    </row>
    <row r="16" spans="1:11" s="246" customFormat="1" ht="39" customHeight="1">
      <c r="A16" s="394"/>
      <c r="B16" s="333"/>
      <c r="C16" s="465"/>
      <c r="D16" s="465"/>
      <c r="E16" s="466"/>
      <c r="F16" s="467"/>
      <c r="G16" s="673"/>
      <c r="H16" s="673"/>
      <c r="I16" s="674"/>
      <c r="J16" s="673"/>
      <c r="K16" s="675"/>
    </row>
    <row r="17" spans="1:11" s="246" customFormat="1" ht="24.95" customHeight="1">
      <c r="A17" s="395"/>
      <c r="B17" s="334"/>
      <c r="C17" s="468"/>
      <c r="D17" s="468"/>
      <c r="E17" s="469"/>
      <c r="F17" s="464"/>
      <c r="G17" s="673"/>
      <c r="H17" s="673"/>
      <c r="I17" s="674"/>
      <c r="J17" s="673"/>
      <c r="K17" s="675"/>
    </row>
    <row r="18" spans="1:11" s="246" customFormat="1" ht="24.95" customHeight="1">
      <c r="A18" s="395"/>
      <c r="B18" s="334"/>
      <c r="C18" s="468"/>
      <c r="D18" s="468"/>
      <c r="E18" s="469"/>
      <c r="F18" s="464"/>
      <c r="G18" s="673"/>
      <c r="H18" s="673"/>
      <c r="I18" s="674"/>
      <c r="J18" s="673"/>
      <c r="K18" s="675"/>
    </row>
    <row r="19" spans="1:11" s="246" customFormat="1" ht="46.5" customHeight="1">
      <c r="A19" s="395"/>
      <c r="B19" s="334"/>
      <c r="C19" s="468"/>
      <c r="D19" s="468"/>
      <c r="E19" s="469"/>
      <c r="F19" s="464"/>
      <c r="G19" s="673"/>
      <c r="H19" s="673"/>
      <c r="I19" s="674"/>
      <c r="J19" s="673"/>
      <c r="K19" s="675"/>
    </row>
    <row r="20" spans="1:11" s="246" customFormat="1" ht="59.45" customHeight="1">
      <c r="A20" s="395"/>
      <c r="B20" s="334"/>
      <c r="C20" s="468"/>
      <c r="D20" s="468"/>
      <c r="E20" s="469"/>
      <c r="F20" s="464"/>
      <c r="G20" s="673"/>
      <c r="H20" s="673"/>
      <c r="I20" s="674"/>
      <c r="J20" s="673"/>
      <c r="K20" s="675"/>
    </row>
    <row r="21" spans="1:11" s="246" customFormat="1" ht="22.9" customHeight="1">
      <c r="A21" s="395"/>
      <c r="B21" s="334"/>
      <c r="C21" s="468"/>
      <c r="D21" s="468"/>
      <c r="E21" s="469"/>
      <c r="F21" s="464"/>
      <c r="G21" s="673"/>
      <c r="H21" s="673"/>
      <c r="I21" s="674"/>
      <c r="J21" s="673"/>
      <c r="K21" s="675"/>
    </row>
    <row r="22" spans="1:11" s="488" customFormat="1" ht="24.95" customHeight="1" thickBot="1">
      <c r="A22" s="335" t="s">
        <v>141</v>
      </c>
      <c r="B22" s="336"/>
      <c r="C22" s="470"/>
      <c r="D22" s="470"/>
      <c r="E22" s="471">
        <v>40343673</v>
      </c>
      <c r="F22" s="472"/>
      <c r="G22" s="663"/>
      <c r="H22" s="663"/>
      <c r="I22" s="664"/>
      <c r="J22" s="663"/>
      <c r="K22" s="665"/>
    </row>
    <row r="23" spans="1:11" s="246" customFormat="1" ht="24.95" customHeight="1">
      <c r="G23" s="673"/>
      <c r="H23" s="673"/>
      <c r="I23" s="674"/>
      <c r="J23" s="673"/>
      <c r="K23" s="675"/>
    </row>
    <row r="24" spans="1:11" s="246" customFormat="1" ht="24.95" customHeight="1">
      <c r="G24" s="673"/>
      <c r="H24" s="673"/>
      <c r="I24" s="674"/>
      <c r="J24" s="673"/>
      <c r="K24" s="675"/>
    </row>
    <row r="25" spans="1:11" s="246" customFormat="1" ht="24.95" customHeight="1">
      <c r="G25" s="673"/>
      <c r="H25" s="673"/>
      <c r="I25" s="674"/>
      <c r="J25" s="673"/>
      <c r="K25" s="675"/>
    </row>
    <row r="27" spans="1:11">
      <c r="E27" s="247"/>
    </row>
  </sheetData>
  <mergeCells count="4">
    <mergeCell ref="C5:E5"/>
    <mergeCell ref="A5:A6"/>
    <mergeCell ref="B5:B6"/>
    <mergeCell ref="F5:F6"/>
  </mergeCells>
  <phoneticPr fontId="14" type="noConversion"/>
  <printOptions horizontalCentered="1"/>
  <pageMargins left="0.55118110236220474" right="0.47244094488188981" top="0.70866141732283472" bottom="0.59055118110236227" header="0.51181102362204722" footer="0.27559055118110237"/>
  <pageSetup paperSize="9" firstPageNumber="27" orientation="portrait" blackAndWhite="1" useFirstPageNumber="1" r:id="rId1"/>
  <headerFooter alignWithMargins="0">
    <oddFooter>&amp;C&amp;"標楷體,標準"&amp;P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59"/>
  <sheetViews>
    <sheetView view="pageBreakPreview" zoomScale="70" zoomScaleNormal="65" zoomScaleSheetLayoutView="70" workbookViewId="0">
      <selection activeCell="C28" sqref="C28"/>
    </sheetView>
  </sheetViews>
  <sheetFormatPr defaultColWidth="9" defaultRowHeight="16.5"/>
  <cols>
    <col min="1" max="1" width="28.375" style="32" customWidth="1"/>
    <col min="2" max="2" width="21.5" style="32" customWidth="1"/>
    <col min="3" max="3" width="37.875" style="32" customWidth="1"/>
    <col min="4" max="4" width="15.875" style="485" bestFit="1" customWidth="1"/>
    <col min="5" max="5" width="14.125" style="483" customWidth="1"/>
    <col min="6" max="16384" width="9" style="32"/>
  </cols>
  <sheetData>
    <row r="1" spans="1:5" s="6" customFormat="1" ht="24.95" customHeight="1">
      <c r="A1" s="41"/>
      <c r="B1" s="41"/>
      <c r="C1" s="41"/>
      <c r="D1" s="250"/>
      <c r="E1" s="248"/>
    </row>
    <row r="2" spans="1:5" s="6" customFormat="1" ht="27" customHeight="1">
      <c r="A2" s="104" t="s">
        <v>58</v>
      </c>
      <c r="B2" s="41"/>
      <c r="C2" s="41"/>
      <c r="D2" s="250"/>
      <c r="E2" s="248"/>
    </row>
    <row r="3" spans="1:5" s="6" customFormat="1" ht="24.95" customHeight="1">
      <c r="A3" s="42" t="s">
        <v>142</v>
      </c>
      <c r="B3" s="42"/>
      <c r="C3" s="42"/>
      <c r="D3" s="249"/>
      <c r="E3" s="248"/>
    </row>
    <row r="4" spans="1:5" s="97" customFormat="1" ht="24.95" customHeight="1" thickBot="1">
      <c r="A4" s="489" t="s">
        <v>660</v>
      </c>
      <c r="B4" s="127"/>
      <c r="C4" s="490"/>
      <c r="D4" s="491"/>
      <c r="E4" s="492"/>
    </row>
    <row r="5" spans="1:5" s="48" customFormat="1" ht="47.25" customHeight="1">
      <c r="A5" s="47" t="s">
        <v>143</v>
      </c>
      <c r="B5" s="440" t="s">
        <v>103</v>
      </c>
      <c r="C5" s="209" t="s">
        <v>89</v>
      </c>
      <c r="D5" s="493"/>
      <c r="E5" s="227"/>
    </row>
    <row r="6" spans="1:5" s="477" customFormat="1" ht="30" customHeight="1">
      <c r="A6" s="337" t="s">
        <v>72</v>
      </c>
      <c r="B6" s="473">
        <v>744006</v>
      </c>
      <c r="C6" s="474"/>
      <c r="D6" s="475"/>
      <c r="E6" s="476"/>
    </row>
    <row r="7" spans="1:5" s="45" customFormat="1" ht="39.75" customHeight="1">
      <c r="A7" s="338" t="s">
        <v>171</v>
      </c>
      <c r="B7" s="478">
        <v>444322</v>
      </c>
      <c r="C7" s="843" t="s">
        <v>152</v>
      </c>
      <c r="D7" s="480"/>
      <c r="E7" s="481"/>
    </row>
    <row r="8" spans="1:5" s="45" customFormat="1" ht="170.45" customHeight="1">
      <c r="A8" s="338" t="s">
        <v>172</v>
      </c>
      <c r="B8" s="478">
        <v>275758</v>
      </c>
      <c r="C8" s="843" t="s">
        <v>712</v>
      </c>
      <c r="D8" s="480"/>
      <c r="E8" s="481"/>
    </row>
    <row r="9" spans="1:5" s="60" customFormat="1" ht="73.900000000000006" customHeight="1">
      <c r="A9" s="338" t="s">
        <v>173</v>
      </c>
      <c r="B9" s="478">
        <v>23926</v>
      </c>
      <c r="C9" s="843" t="s">
        <v>411</v>
      </c>
      <c r="D9" s="480"/>
      <c r="E9" s="481"/>
    </row>
    <row r="10" spans="1:5" s="60" customFormat="1" ht="42.75" customHeight="1">
      <c r="A10" s="339"/>
      <c r="B10" s="484"/>
      <c r="C10" s="347"/>
      <c r="D10" s="485"/>
      <c r="E10" s="483"/>
    </row>
    <row r="11" spans="1:5" s="60" customFormat="1" ht="42.75" customHeight="1">
      <c r="A11" s="339"/>
      <c r="B11" s="484"/>
      <c r="C11" s="347"/>
      <c r="D11" s="485"/>
      <c r="E11" s="483"/>
    </row>
    <row r="12" spans="1:5" s="60" customFormat="1" ht="37.5" customHeight="1">
      <c r="A12" s="339"/>
      <c r="B12" s="484"/>
      <c r="C12" s="347"/>
      <c r="D12" s="485"/>
      <c r="E12" s="483"/>
    </row>
    <row r="13" spans="1:5" s="60" customFormat="1" ht="48" customHeight="1">
      <c r="A13" s="339"/>
      <c r="B13" s="484"/>
      <c r="C13" s="347"/>
      <c r="D13" s="485"/>
      <c r="E13" s="483"/>
    </row>
    <row r="14" spans="1:5" s="60" customFormat="1" ht="55.9" customHeight="1">
      <c r="A14" s="339"/>
      <c r="B14" s="484"/>
      <c r="C14" s="347"/>
      <c r="D14" s="485"/>
      <c r="E14" s="483"/>
    </row>
    <row r="15" spans="1:5" s="60" customFormat="1" ht="35.450000000000003" customHeight="1">
      <c r="A15" s="339"/>
      <c r="B15" s="484"/>
      <c r="C15" s="347"/>
      <c r="D15" s="485"/>
      <c r="E15" s="483"/>
    </row>
    <row r="16" spans="1:5" s="488" customFormat="1" ht="52.5" customHeight="1" thickBot="1">
      <c r="A16" s="29" t="s">
        <v>141</v>
      </c>
      <c r="B16" s="679">
        <v>744006</v>
      </c>
      <c r="C16" s="680"/>
      <c r="D16" s="486"/>
      <c r="E16" s="487"/>
    </row>
    <row r="17" spans="1:5" s="488" customFormat="1" ht="37.9" customHeight="1">
      <c r="A17" s="955" t="s">
        <v>685</v>
      </c>
      <c r="B17" s="955"/>
      <c r="C17" s="955"/>
      <c r="D17" s="486"/>
      <c r="E17" s="487"/>
    </row>
    <row r="18" spans="1:5" s="6" customFormat="1" ht="24.95" customHeight="1">
      <c r="A18" s="104" t="s">
        <v>60</v>
      </c>
      <c r="B18" s="41"/>
      <c r="C18" s="41"/>
      <c r="D18" s="250"/>
      <c r="E18" s="248"/>
    </row>
    <row r="19" spans="1:5" s="6" customFormat="1" ht="24.95" customHeight="1">
      <c r="A19" s="42" t="s">
        <v>144</v>
      </c>
      <c r="B19" s="42"/>
      <c r="C19" s="42"/>
      <c r="D19" s="250"/>
      <c r="E19" s="248"/>
    </row>
    <row r="20" spans="1:5" s="97" customFormat="1" ht="24.95" customHeight="1" thickBot="1">
      <c r="A20" s="489" t="s">
        <v>661</v>
      </c>
      <c r="B20" s="121"/>
      <c r="C20" s="490"/>
      <c r="D20" s="491"/>
      <c r="E20" s="492"/>
    </row>
    <row r="21" spans="1:5" s="6" customFormat="1" ht="47.25" customHeight="1">
      <c r="A21" s="47" t="s">
        <v>143</v>
      </c>
      <c r="B21" s="440" t="s">
        <v>103</v>
      </c>
      <c r="C21" s="209" t="s">
        <v>89</v>
      </c>
      <c r="D21" s="250"/>
      <c r="E21" s="248"/>
    </row>
    <row r="22" spans="1:5" s="482" customFormat="1" ht="30" customHeight="1">
      <c r="A22" s="349" t="s">
        <v>82</v>
      </c>
      <c r="B22" s="494">
        <v>381245</v>
      </c>
      <c r="C22" s="479"/>
      <c r="D22" s="475"/>
    </row>
    <row r="23" spans="1:5" s="482" customFormat="1" ht="40.15" customHeight="1">
      <c r="A23" s="35" t="s">
        <v>145</v>
      </c>
      <c r="B23" s="350">
        <v>381245</v>
      </c>
      <c r="C23" s="843" t="s">
        <v>659</v>
      </c>
      <c r="D23" s="495"/>
      <c r="E23" s="481"/>
    </row>
    <row r="24" spans="1:5" s="482" customFormat="1" ht="30" customHeight="1">
      <c r="A24" s="349" t="s">
        <v>83</v>
      </c>
      <c r="B24" s="494">
        <v>1271151</v>
      </c>
      <c r="C24" s="843"/>
      <c r="D24" s="480"/>
    </row>
    <row r="25" spans="1:5" s="482" customFormat="1" ht="77.45" customHeight="1">
      <c r="A25" s="35" t="s">
        <v>146</v>
      </c>
      <c r="B25" s="350">
        <v>407843</v>
      </c>
      <c r="C25" s="843" t="s">
        <v>147</v>
      </c>
      <c r="D25" s="495"/>
      <c r="E25" s="481"/>
    </row>
    <row r="26" spans="1:5" s="482" customFormat="1" ht="40.15" customHeight="1">
      <c r="A26" s="35" t="s">
        <v>412</v>
      </c>
      <c r="B26" s="350">
        <v>23814</v>
      </c>
      <c r="C26" s="843" t="s">
        <v>148</v>
      </c>
      <c r="D26" s="495"/>
      <c r="E26" s="481"/>
    </row>
    <row r="27" spans="1:5" s="482" customFormat="1" ht="40.15" customHeight="1">
      <c r="A27" s="35" t="s">
        <v>317</v>
      </c>
      <c r="B27" s="350">
        <v>258839</v>
      </c>
      <c r="C27" s="843" t="s">
        <v>326</v>
      </c>
      <c r="D27" s="495"/>
      <c r="E27" s="481"/>
    </row>
    <row r="28" spans="1:5" s="482" customFormat="1" ht="40.15" customHeight="1">
      <c r="A28" s="35" t="s">
        <v>149</v>
      </c>
      <c r="B28" s="350">
        <v>580655</v>
      </c>
      <c r="C28" s="843" t="s">
        <v>413</v>
      </c>
      <c r="D28" s="495"/>
      <c r="E28" s="481"/>
    </row>
    <row r="29" spans="1:5" s="482" customFormat="1">
      <c r="A29" s="35"/>
      <c r="B29" s="350"/>
      <c r="C29" s="99"/>
      <c r="D29" s="480"/>
    </row>
    <row r="30" spans="1:5" s="482" customFormat="1">
      <c r="A30" s="35"/>
      <c r="B30" s="350"/>
      <c r="C30" s="99"/>
      <c r="D30" s="496"/>
    </row>
    <row r="31" spans="1:5" s="482" customFormat="1">
      <c r="A31" s="35"/>
      <c r="B31" s="350"/>
      <c r="C31" s="99"/>
      <c r="D31" s="496"/>
    </row>
    <row r="32" spans="1:5" s="482" customFormat="1">
      <c r="A32" s="35"/>
      <c r="B32" s="350"/>
      <c r="C32" s="99"/>
      <c r="D32" s="496"/>
    </row>
    <row r="33" spans="1:5" s="482" customFormat="1">
      <c r="A33" s="35"/>
      <c r="B33" s="350"/>
      <c r="C33" s="99"/>
      <c r="D33" s="496"/>
    </row>
    <row r="34" spans="1:5" s="482" customFormat="1">
      <c r="A34" s="35"/>
      <c r="B34" s="350"/>
      <c r="C34" s="99"/>
      <c r="D34" s="496"/>
    </row>
    <row r="35" spans="1:5" s="482" customFormat="1">
      <c r="A35" s="35"/>
      <c r="B35" s="350"/>
      <c r="C35" s="99"/>
      <c r="D35" s="496"/>
    </row>
    <row r="36" spans="1:5" s="482" customFormat="1">
      <c r="A36" s="35"/>
      <c r="B36" s="350"/>
      <c r="C36" s="99"/>
      <c r="D36" s="496"/>
    </row>
    <row r="37" spans="1:5" s="483" customFormat="1" ht="50.25" customHeight="1">
      <c r="A37" s="21"/>
      <c r="B37" s="351"/>
      <c r="C37" s="352"/>
      <c r="D37" s="485"/>
    </row>
    <row r="38" spans="1:5" s="483" customFormat="1" ht="63.6" customHeight="1">
      <c r="A38" s="21"/>
      <c r="B38" s="351"/>
      <c r="C38" s="352"/>
      <c r="D38" s="485"/>
    </row>
    <row r="39" spans="1:5" s="483" customFormat="1" ht="70.900000000000006" customHeight="1">
      <c r="A39" s="21"/>
      <c r="B39" s="351"/>
      <c r="C39" s="352"/>
      <c r="D39" s="485"/>
    </row>
    <row r="40" spans="1:5" s="488" customFormat="1" ht="30" customHeight="1" thickBot="1">
      <c r="A40" s="335" t="s">
        <v>141</v>
      </c>
      <c r="B40" s="497">
        <v>1652396</v>
      </c>
      <c r="C40" s="348"/>
      <c r="D40" s="486"/>
      <c r="E40" s="487"/>
    </row>
    <row r="41" spans="1:5">
      <c r="A41" s="883"/>
      <c r="B41" s="31"/>
      <c r="C41" s="6"/>
    </row>
    <row r="42" spans="1:5" s="210" customFormat="1">
      <c r="B42" s="498"/>
      <c r="C42" s="211"/>
      <c r="D42" s="499"/>
      <c r="E42" s="500"/>
    </row>
    <row r="43" spans="1:5">
      <c r="C43" s="6"/>
    </row>
    <row r="44" spans="1:5">
      <c r="C44" s="6"/>
    </row>
    <row r="45" spans="1:5">
      <c r="C45" s="6"/>
    </row>
    <row r="46" spans="1:5">
      <c r="C46" s="6"/>
    </row>
    <row r="47" spans="1:5">
      <c r="C47" s="6"/>
    </row>
    <row r="48" spans="1:5">
      <c r="C48" s="6"/>
    </row>
    <row r="49" spans="3:3">
      <c r="C49" s="6"/>
    </row>
    <row r="50" spans="3:3">
      <c r="C50" s="6"/>
    </row>
    <row r="51" spans="3:3">
      <c r="C51" s="6"/>
    </row>
    <row r="52" spans="3:3">
      <c r="C52" s="6"/>
    </row>
    <row r="53" spans="3:3">
      <c r="C53" s="6"/>
    </row>
    <row r="54" spans="3:3">
      <c r="C54" s="6"/>
    </row>
    <row r="55" spans="3:3">
      <c r="C55" s="6"/>
    </row>
    <row r="56" spans="3:3">
      <c r="C56" s="6"/>
    </row>
    <row r="57" spans="3:3">
      <c r="C57" s="6"/>
    </row>
    <row r="58" spans="3:3">
      <c r="C58" s="6"/>
    </row>
    <row r="59" spans="3:3">
      <c r="C59" s="6"/>
    </row>
  </sheetData>
  <mergeCells count="1">
    <mergeCell ref="A17:C17"/>
  </mergeCells>
  <phoneticPr fontId="14" type="noConversion"/>
  <printOptions horizontalCentered="1"/>
  <pageMargins left="0.78740157480314965" right="0.78740157480314965" top="0.70866141732283472" bottom="0.70866141732283472" header="0.51181102362204722" footer="0.31496062992125984"/>
  <pageSetup paperSize="9" scale="97" firstPageNumber="28" orientation="portrait" blackAndWhite="1" useFirstPageNumber="1" r:id="rId1"/>
  <headerFooter alignWithMargins="0">
    <oddFooter>&amp;C&amp;"標楷體,標準"&amp;P</oddFooter>
  </headerFooter>
  <rowBreaks count="1" manualBreakCount="1">
    <brk id="17" max="10"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V73"/>
  <sheetViews>
    <sheetView view="pageBreakPreview" topLeftCell="A13" zoomScale="65" zoomScaleNormal="75" zoomScaleSheetLayoutView="65" workbookViewId="0">
      <selection activeCell="C28" sqref="C28"/>
    </sheetView>
  </sheetViews>
  <sheetFormatPr defaultColWidth="9" defaultRowHeight="16.5"/>
  <cols>
    <col min="1" max="1" width="19.625" style="23" customWidth="1"/>
    <col min="2" max="2" width="11.75" style="23" customWidth="1"/>
    <col min="3" max="3" width="17.25" style="23" customWidth="1"/>
    <col min="4" max="5" width="13.75" style="23" customWidth="1"/>
    <col min="6" max="6" width="11.75" style="23" customWidth="1"/>
    <col min="7" max="7" width="10.875" style="23" customWidth="1"/>
    <col min="8" max="8" width="13.625" style="23" customWidth="1"/>
    <col min="9" max="9" width="6.375" style="23" customWidth="1"/>
    <col min="10" max="10" width="13.25" style="23" customWidth="1"/>
    <col min="11" max="11" width="48.25" style="23" customWidth="1"/>
    <col min="12" max="12" width="14.375" style="23" customWidth="1"/>
    <col min="13" max="17" width="9" style="23"/>
    <col min="18" max="18" width="10.875" style="23" customWidth="1"/>
    <col min="19" max="19" width="8.5" style="23" customWidth="1"/>
    <col min="20" max="16384" width="9" style="23"/>
  </cols>
  <sheetData>
    <row r="1" spans="1:22" s="6" customFormat="1" ht="21.6" customHeight="1">
      <c r="A1" s="522"/>
      <c r="B1" s="522"/>
      <c r="C1" s="41"/>
      <c r="D1" s="41"/>
      <c r="E1" s="41"/>
      <c r="F1" s="41"/>
      <c r="G1" s="41"/>
      <c r="H1" s="41"/>
      <c r="I1" s="41"/>
      <c r="J1" s="41"/>
      <c r="K1" s="41"/>
    </row>
    <row r="2" spans="1:22" s="6" customFormat="1" ht="24.95" customHeight="1">
      <c r="B2" s="104"/>
      <c r="C2" s="41"/>
      <c r="D2" s="41"/>
      <c r="E2" s="41"/>
      <c r="F2" s="218" t="s">
        <v>573</v>
      </c>
      <c r="G2" s="279" t="s">
        <v>334</v>
      </c>
      <c r="H2" s="41"/>
      <c r="I2" s="41"/>
      <c r="J2" s="41"/>
      <c r="K2" s="41"/>
    </row>
    <row r="3" spans="1:22" s="6" customFormat="1" ht="31.15" customHeight="1">
      <c r="B3" s="42"/>
      <c r="C3" s="42"/>
      <c r="D3" s="42"/>
      <c r="E3" s="42"/>
      <c r="F3" s="221" t="s">
        <v>574</v>
      </c>
      <c r="G3" s="222" t="s">
        <v>575</v>
      </c>
      <c r="H3" s="42"/>
      <c r="I3" s="42"/>
      <c r="J3" s="42"/>
      <c r="K3" s="42"/>
    </row>
    <row r="4" spans="1:22" s="6" customFormat="1" ht="25.5" customHeight="1" thickBot="1">
      <c r="B4" s="523"/>
      <c r="C4" s="86"/>
      <c r="D4" s="86"/>
      <c r="E4" s="86"/>
      <c r="F4" s="689" t="s">
        <v>576</v>
      </c>
      <c r="G4" s="142" t="s">
        <v>650</v>
      </c>
      <c r="H4" s="86"/>
      <c r="I4" s="86"/>
      <c r="J4" s="89"/>
      <c r="K4" s="90" t="s">
        <v>525</v>
      </c>
    </row>
    <row r="5" spans="1:22" s="212" customFormat="1" ht="21" customHeight="1">
      <c r="A5" s="1004" t="s">
        <v>471</v>
      </c>
      <c r="B5" s="1005" t="s">
        <v>695</v>
      </c>
      <c r="C5" s="1006"/>
      <c r="D5" s="1006"/>
      <c r="E5" s="1006"/>
      <c r="F5" s="1006"/>
      <c r="G5" s="1006"/>
      <c r="H5" s="1007"/>
      <c r="I5" s="1008" t="s">
        <v>473</v>
      </c>
      <c r="J5" s="1008" t="s">
        <v>141</v>
      </c>
      <c r="K5" s="1010" t="s">
        <v>89</v>
      </c>
      <c r="L5" s="1001"/>
      <c r="M5" s="1002"/>
      <c r="N5" s="1002"/>
      <c r="O5" s="1002"/>
      <c r="P5" s="1002"/>
      <c r="Q5" s="1002"/>
      <c r="R5" s="1002"/>
      <c r="S5" s="1002"/>
      <c r="T5" s="1003"/>
      <c r="U5" s="1003"/>
      <c r="V5" s="1003"/>
    </row>
    <row r="6" spans="1:22" s="212" customFormat="1" ht="39">
      <c r="A6" s="992"/>
      <c r="B6" s="396" t="s">
        <v>122</v>
      </c>
      <c r="C6" s="396" t="s">
        <v>262</v>
      </c>
      <c r="D6" s="396" t="s">
        <v>263</v>
      </c>
      <c r="E6" s="524" t="s">
        <v>125</v>
      </c>
      <c r="F6" s="396" t="s">
        <v>264</v>
      </c>
      <c r="G6" s="396" t="s">
        <v>106</v>
      </c>
      <c r="H6" s="396" t="s">
        <v>474</v>
      </c>
      <c r="I6" s="1009"/>
      <c r="J6" s="1009"/>
      <c r="K6" s="964"/>
      <c r="L6" s="525"/>
      <c r="M6" s="526"/>
      <c r="N6" s="526"/>
      <c r="O6" s="526"/>
      <c r="P6" s="526"/>
      <c r="Q6" s="526"/>
      <c r="R6" s="526"/>
      <c r="S6" s="526"/>
      <c r="T6" s="443"/>
      <c r="U6" s="443"/>
      <c r="V6" s="443"/>
    </row>
    <row r="7" spans="1:22" s="212" customFormat="1" ht="22.9" customHeight="1">
      <c r="A7" s="527" t="s">
        <v>475</v>
      </c>
      <c r="B7" s="687">
        <v>0</v>
      </c>
      <c r="C7" s="688">
        <v>1519000</v>
      </c>
      <c r="D7" s="688">
        <v>195698</v>
      </c>
      <c r="E7" s="688">
        <v>0</v>
      </c>
      <c r="F7" s="688">
        <v>2632</v>
      </c>
      <c r="G7" s="688">
        <v>0</v>
      </c>
      <c r="H7" s="688">
        <v>1717330</v>
      </c>
      <c r="I7" s="688">
        <v>0</v>
      </c>
      <c r="J7" s="688">
        <v>1717330</v>
      </c>
      <c r="K7" s="520"/>
    </row>
    <row r="8" spans="1:22" s="212" customFormat="1" ht="22.9" customHeight="1">
      <c r="A8" s="518" t="s">
        <v>476</v>
      </c>
      <c r="B8" s="519">
        <v>0</v>
      </c>
      <c r="C8" s="684">
        <v>1519000</v>
      </c>
      <c r="D8" s="684">
        <v>195698</v>
      </c>
      <c r="E8" s="684">
        <v>0</v>
      </c>
      <c r="F8" s="684">
        <v>2632</v>
      </c>
      <c r="G8" s="684">
        <v>0</v>
      </c>
      <c r="H8" s="684">
        <v>1717330</v>
      </c>
      <c r="I8" s="684"/>
      <c r="J8" s="684">
        <v>1717330</v>
      </c>
      <c r="K8" s="520"/>
    </row>
    <row r="9" spans="1:22" s="213" customFormat="1" ht="35.450000000000003" customHeight="1">
      <c r="A9" s="686" t="s">
        <v>571</v>
      </c>
      <c r="B9" s="519">
        <v>0</v>
      </c>
      <c r="C9" s="684">
        <v>750000</v>
      </c>
      <c r="D9" s="684">
        <v>0</v>
      </c>
      <c r="E9" s="684">
        <v>0</v>
      </c>
      <c r="F9" s="684">
        <v>0</v>
      </c>
      <c r="G9" s="684">
        <v>0</v>
      </c>
      <c r="H9" s="684">
        <v>750000</v>
      </c>
      <c r="I9" s="684"/>
      <c r="J9" s="684">
        <v>750000</v>
      </c>
      <c r="K9" s="939" t="s">
        <v>756</v>
      </c>
      <c r="N9" s="214"/>
    </row>
    <row r="10" spans="1:22" s="213" customFormat="1" ht="52.15" customHeight="1">
      <c r="A10" s="521"/>
      <c r="B10" s="519"/>
      <c r="C10" s="684"/>
      <c r="D10" s="684"/>
      <c r="E10" s="684"/>
      <c r="F10" s="684"/>
      <c r="G10" s="684"/>
      <c r="H10" s="684"/>
      <c r="I10" s="684"/>
      <c r="J10" s="684"/>
      <c r="K10" s="939" t="s">
        <v>757</v>
      </c>
      <c r="N10" s="214"/>
    </row>
    <row r="11" spans="1:22" s="213" customFormat="1" ht="85.15" customHeight="1">
      <c r="A11" s="686" t="s">
        <v>696</v>
      </c>
      <c r="B11" s="519">
        <v>0</v>
      </c>
      <c r="C11" s="684">
        <v>600000</v>
      </c>
      <c r="D11" s="684">
        <v>195698</v>
      </c>
      <c r="E11" s="684">
        <v>0</v>
      </c>
      <c r="F11" s="684">
        <v>2632</v>
      </c>
      <c r="G11" s="684">
        <v>0</v>
      </c>
      <c r="H11" s="684">
        <v>798330</v>
      </c>
      <c r="I11" s="684">
        <v>0</v>
      </c>
      <c r="J11" s="684">
        <v>798330</v>
      </c>
      <c r="K11" s="938" t="s">
        <v>697</v>
      </c>
      <c r="N11" s="214"/>
    </row>
    <row r="12" spans="1:22" s="213" customFormat="1" ht="50.45" customHeight="1">
      <c r="A12" s="521"/>
      <c r="B12" s="519"/>
      <c r="C12" s="684"/>
      <c r="D12" s="684"/>
      <c r="E12" s="684"/>
      <c r="F12" s="684"/>
      <c r="G12" s="684"/>
      <c r="H12" s="684"/>
      <c r="I12" s="684"/>
      <c r="J12" s="684"/>
      <c r="K12" s="938" t="s">
        <v>758</v>
      </c>
      <c r="N12" s="214"/>
    </row>
    <row r="13" spans="1:22" s="213" customFormat="1" ht="37.15" customHeight="1">
      <c r="A13" s="81" t="s">
        <v>570</v>
      </c>
      <c r="B13" s="519">
        <v>0</v>
      </c>
      <c r="C13" s="684">
        <v>169000</v>
      </c>
      <c r="D13" s="684">
        <v>0</v>
      </c>
      <c r="E13" s="684">
        <v>0</v>
      </c>
      <c r="F13" s="684">
        <v>0</v>
      </c>
      <c r="G13" s="684">
        <v>0</v>
      </c>
      <c r="H13" s="684">
        <v>169000</v>
      </c>
      <c r="I13" s="684">
        <v>0</v>
      </c>
      <c r="J13" s="684">
        <v>169000</v>
      </c>
      <c r="K13" s="939" t="s">
        <v>759</v>
      </c>
      <c r="N13" s="214"/>
    </row>
    <row r="14" spans="1:22" s="213" customFormat="1" ht="52.15" customHeight="1">
      <c r="A14" s="683"/>
      <c r="B14" s="519"/>
      <c r="C14" s="684"/>
      <c r="D14" s="684"/>
      <c r="E14" s="684"/>
      <c r="F14" s="684"/>
      <c r="G14" s="684"/>
      <c r="H14" s="684"/>
      <c r="I14" s="684"/>
      <c r="J14" s="684"/>
      <c r="K14" s="939" t="s">
        <v>760</v>
      </c>
      <c r="N14" s="214"/>
    </row>
    <row r="15" spans="1:22" s="213" customFormat="1" ht="16.899999999999999" customHeight="1">
      <c r="A15" s="683"/>
      <c r="B15" s="519"/>
      <c r="C15" s="684"/>
      <c r="D15" s="684"/>
      <c r="E15" s="684"/>
      <c r="F15" s="684"/>
      <c r="G15" s="684"/>
      <c r="H15" s="684"/>
      <c r="I15" s="684"/>
      <c r="J15" s="684"/>
      <c r="K15" s="939"/>
      <c r="N15" s="214"/>
    </row>
    <row r="16" spans="1:22" s="213" customFormat="1" ht="22.9" hidden="1" customHeight="1">
      <c r="A16" s="518" t="s">
        <v>477</v>
      </c>
      <c r="B16" s="519">
        <v>0</v>
      </c>
      <c r="C16" s="684">
        <v>0</v>
      </c>
      <c r="D16" s="684">
        <v>0</v>
      </c>
      <c r="E16" s="684">
        <v>0</v>
      </c>
      <c r="F16" s="684">
        <v>0</v>
      </c>
      <c r="G16" s="684">
        <v>0</v>
      </c>
      <c r="H16" s="684">
        <v>0</v>
      </c>
      <c r="I16" s="684">
        <v>0</v>
      </c>
      <c r="J16" s="684">
        <v>0</v>
      </c>
      <c r="K16" s="940"/>
      <c r="N16" s="214"/>
    </row>
    <row r="17" spans="1:17" s="213" customFormat="1" ht="52.15" hidden="1" customHeight="1">
      <c r="A17" s="81"/>
      <c r="B17" s="519">
        <v>0</v>
      </c>
      <c r="C17" s="684"/>
      <c r="D17" s="684">
        <v>0</v>
      </c>
      <c r="E17" s="684">
        <v>0</v>
      </c>
      <c r="F17" s="684">
        <v>0</v>
      </c>
      <c r="G17" s="684">
        <v>0</v>
      </c>
      <c r="H17" s="684">
        <v>0</v>
      </c>
      <c r="I17" s="684">
        <v>0</v>
      </c>
      <c r="J17" s="684">
        <v>0</v>
      </c>
      <c r="K17" s="939"/>
      <c r="N17" s="214"/>
    </row>
    <row r="18" spans="1:17" s="213" customFormat="1" ht="58.9" hidden="1" customHeight="1">
      <c r="A18" s="683"/>
      <c r="B18" s="519"/>
      <c r="C18" s="684"/>
      <c r="D18" s="684"/>
      <c r="E18" s="684"/>
      <c r="F18" s="684"/>
      <c r="G18" s="684"/>
      <c r="H18" s="684"/>
      <c r="I18" s="684"/>
      <c r="J18" s="684"/>
      <c r="K18" s="939"/>
      <c r="N18" s="214"/>
    </row>
    <row r="19" spans="1:17" s="216" customFormat="1" ht="37.15" customHeight="1">
      <c r="A19" s="868" t="s">
        <v>478</v>
      </c>
      <c r="B19" s="869">
        <v>18500</v>
      </c>
      <c r="C19" s="684">
        <v>256965</v>
      </c>
      <c r="D19" s="684">
        <v>1808776</v>
      </c>
      <c r="E19" s="684">
        <v>19358</v>
      </c>
      <c r="F19" s="684">
        <v>56038</v>
      </c>
      <c r="G19" s="684">
        <v>0</v>
      </c>
      <c r="H19" s="684">
        <v>2159637</v>
      </c>
      <c r="I19" s="684">
        <v>0</v>
      </c>
      <c r="J19" s="684">
        <v>2159637</v>
      </c>
      <c r="K19" s="941"/>
    </row>
    <row r="20" spans="1:17" s="215" customFormat="1" ht="22.9" customHeight="1">
      <c r="A20" s="870" t="s">
        <v>567</v>
      </c>
      <c r="B20" s="871">
        <v>0</v>
      </c>
      <c r="C20" s="764">
        <v>56486</v>
      </c>
      <c r="D20" s="764">
        <v>0</v>
      </c>
      <c r="E20" s="764">
        <v>0</v>
      </c>
      <c r="F20" s="764">
        <v>0</v>
      </c>
      <c r="G20" s="764">
        <v>0</v>
      </c>
      <c r="H20" s="684">
        <v>56486</v>
      </c>
      <c r="I20" s="684">
        <v>0</v>
      </c>
      <c r="J20" s="684">
        <v>56486</v>
      </c>
      <c r="K20" s="941"/>
    </row>
    <row r="21" spans="1:17" s="215" customFormat="1" ht="34.15" customHeight="1">
      <c r="A21" s="872" t="s">
        <v>572</v>
      </c>
      <c r="B21" s="869">
        <v>0</v>
      </c>
      <c r="C21" s="684">
        <v>50000</v>
      </c>
      <c r="D21" s="684">
        <v>0</v>
      </c>
      <c r="E21" s="684">
        <v>0</v>
      </c>
      <c r="F21" s="684">
        <v>0</v>
      </c>
      <c r="G21" s="684">
        <v>0</v>
      </c>
      <c r="H21" s="684">
        <v>50000</v>
      </c>
      <c r="I21" s="684">
        <v>0</v>
      </c>
      <c r="J21" s="684">
        <v>50000</v>
      </c>
      <c r="K21" s="939" t="s">
        <v>761</v>
      </c>
    </row>
    <row r="22" spans="1:17" s="215" customFormat="1" ht="54" customHeight="1">
      <c r="A22" s="872"/>
      <c r="B22" s="869"/>
      <c r="C22" s="684"/>
      <c r="D22" s="684"/>
      <c r="E22" s="684"/>
      <c r="F22" s="684"/>
      <c r="G22" s="684"/>
      <c r="H22" s="684"/>
      <c r="I22" s="684"/>
      <c r="J22" s="684"/>
      <c r="K22" s="939" t="s">
        <v>762</v>
      </c>
    </row>
    <row r="23" spans="1:17" s="215" customFormat="1" ht="35.450000000000003" customHeight="1">
      <c r="A23" s="872" t="s">
        <v>631</v>
      </c>
      <c r="B23" s="869">
        <v>0</v>
      </c>
      <c r="C23" s="684">
        <v>6486</v>
      </c>
      <c r="D23" s="684">
        <v>0</v>
      </c>
      <c r="E23" s="684">
        <v>0</v>
      </c>
      <c r="F23" s="684">
        <v>0</v>
      </c>
      <c r="G23" s="684">
        <v>0</v>
      </c>
      <c r="H23" s="684">
        <v>6486</v>
      </c>
      <c r="I23" s="684">
        <v>0</v>
      </c>
      <c r="J23" s="684">
        <v>6486</v>
      </c>
      <c r="K23" s="939" t="s">
        <v>763</v>
      </c>
    </row>
    <row r="24" spans="1:17" s="215" customFormat="1" ht="55.9" customHeight="1">
      <c r="A24" s="872"/>
      <c r="B24" s="869"/>
      <c r="C24" s="684"/>
      <c r="D24" s="684"/>
      <c r="E24" s="684"/>
      <c r="F24" s="684"/>
      <c r="G24" s="684"/>
      <c r="H24" s="684"/>
      <c r="I24" s="684"/>
      <c r="J24" s="684"/>
      <c r="K24" s="939" t="s">
        <v>764</v>
      </c>
    </row>
    <row r="25" spans="1:17" s="215" customFormat="1" ht="22.9" customHeight="1">
      <c r="A25" s="528" t="s">
        <v>569</v>
      </c>
      <c r="B25" s="519">
        <v>18500</v>
      </c>
      <c r="C25" s="684">
        <v>200479</v>
      </c>
      <c r="D25" s="684">
        <v>1808776</v>
      </c>
      <c r="E25" s="684">
        <v>19358</v>
      </c>
      <c r="F25" s="684">
        <v>56038</v>
      </c>
      <c r="G25" s="684">
        <v>0</v>
      </c>
      <c r="H25" s="684">
        <v>2103151</v>
      </c>
      <c r="I25" s="684">
        <v>0</v>
      </c>
      <c r="J25" s="684">
        <v>2103151</v>
      </c>
      <c r="K25" s="940" t="s">
        <v>479</v>
      </c>
      <c r="Q25" s="242"/>
    </row>
    <row r="26" spans="1:17" s="217" customFormat="1" ht="22.9" customHeight="1" thickBot="1">
      <c r="A26" s="585" t="s">
        <v>141</v>
      </c>
      <c r="B26" s="586">
        <v>18500</v>
      </c>
      <c r="C26" s="685">
        <v>1775965</v>
      </c>
      <c r="D26" s="685">
        <v>2004474</v>
      </c>
      <c r="E26" s="685">
        <v>19358</v>
      </c>
      <c r="F26" s="685">
        <v>58670</v>
      </c>
      <c r="G26" s="685">
        <v>0</v>
      </c>
      <c r="H26" s="685">
        <v>3876967</v>
      </c>
      <c r="I26" s="685"/>
      <c r="J26" s="685">
        <v>3876967</v>
      </c>
      <c r="K26" s="587"/>
    </row>
    <row r="27" spans="1:17" ht="25.15" customHeight="1">
      <c r="A27" s="529"/>
      <c r="B27" s="529"/>
      <c r="C27" s="530"/>
      <c r="D27" s="530"/>
      <c r="E27" s="530"/>
      <c r="F27" s="530"/>
      <c r="G27" s="530"/>
      <c r="H27" s="530"/>
      <c r="I27" s="530"/>
      <c r="J27" s="530"/>
    </row>
    <row r="28" spans="1:17">
      <c r="A28" s="529"/>
      <c r="B28" s="529"/>
      <c r="C28" s="530"/>
      <c r="D28" s="530"/>
      <c r="E28" s="530"/>
      <c r="F28" s="530"/>
      <c r="G28" s="530"/>
      <c r="H28" s="530"/>
      <c r="I28" s="530"/>
      <c r="J28" s="530"/>
    </row>
    <row r="29" spans="1:17">
      <c r="A29" s="529"/>
      <c r="B29" s="529"/>
      <c r="C29" s="530"/>
      <c r="D29" s="530"/>
      <c r="E29" s="530"/>
      <c r="F29" s="530"/>
      <c r="G29" s="530"/>
      <c r="H29" s="530"/>
      <c r="I29" s="530"/>
      <c r="J29" s="530"/>
    </row>
    <row r="30" spans="1:17">
      <c r="A30" s="530"/>
      <c r="B30" s="530"/>
      <c r="C30" s="530"/>
      <c r="D30" s="530"/>
      <c r="E30" s="530"/>
      <c r="F30" s="530"/>
      <c r="G30" s="530"/>
      <c r="H30" s="530"/>
      <c r="I30" s="530"/>
      <c r="J30" s="530"/>
    </row>
    <row r="31" spans="1:17">
      <c r="A31" s="530"/>
      <c r="B31" s="530"/>
      <c r="C31" s="530"/>
      <c r="D31" s="530"/>
      <c r="E31" s="530"/>
      <c r="F31" s="530"/>
      <c r="G31" s="530"/>
      <c r="H31" s="530"/>
      <c r="I31" s="530"/>
      <c r="J31" s="530"/>
    </row>
    <row r="32" spans="1:17">
      <c r="A32" s="530"/>
      <c r="B32" s="530"/>
      <c r="C32" s="530"/>
      <c r="D32" s="530"/>
      <c r="E32" s="530"/>
      <c r="F32" s="530"/>
      <c r="G32" s="530"/>
      <c r="H32" s="530"/>
      <c r="I32" s="530"/>
      <c r="J32" s="530"/>
    </row>
    <row r="33" spans="1:10">
      <c r="A33" s="530"/>
      <c r="B33" s="530"/>
      <c r="C33" s="530"/>
      <c r="D33" s="530"/>
      <c r="E33" s="530"/>
      <c r="F33" s="530"/>
      <c r="G33" s="530"/>
      <c r="H33" s="530"/>
      <c r="I33" s="530"/>
      <c r="J33" s="530"/>
    </row>
    <row r="34" spans="1:10">
      <c r="A34" s="530"/>
      <c r="B34" s="530"/>
      <c r="C34" s="530"/>
      <c r="D34" s="530"/>
      <c r="E34" s="530"/>
      <c r="F34" s="530"/>
      <c r="G34" s="530"/>
      <c r="H34" s="530"/>
      <c r="I34" s="530"/>
      <c r="J34" s="530"/>
    </row>
    <row r="35" spans="1:10">
      <c r="A35" s="530"/>
      <c r="B35" s="530"/>
      <c r="C35" s="530"/>
      <c r="D35" s="530"/>
      <c r="E35" s="530"/>
      <c r="F35" s="530"/>
      <c r="G35" s="530"/>
      <c r="H35" s="530"/>
      <c r="I35" s="530"/>
      <c r="J35" s="530"/>
    </row>
    <row r="36" spans="1:10">
      <c r="A36" s="530"/>
      <c r="B36" s="530"/>
      <c r="C36" s="530"/>
      <c r="D36" s="530"/>
      <c r="E36" s="530"/>
      <c r="F36" s="530"/>
      <c r="G36" s="530"/>
      <c r="H36" s="530"/>
      <c r="I36" s="530"/>
      <c r="J36" s="530"/>
    </row>
    <row r="37" spans="1:10">
      <c r="A37" s="530"/>
      <c r="B37" s="530"/>
      <c r="C37" s="530"/>
      <c r="D37" s="530"/>
      <c r="E37" s="530"/>
      <c r="F37" s="530"/>
      <c r="G37" s="530"/>
      <c r="H37" s="530"/>
      <c r="I37" s="530"/>
      <c r="J37" s="530"/>
    </row>
    <row r="38" spans="1:10">
      <c r="A38" s="530"/>
      <c r="B38" s="530"/>
      <c r="C38" s="530"/>
      <c r="D38" s="530"/>
      <c r="E38" s="530"/>
      <c r="F38" s="530"/>
      <c r="G38" s="530"/>
      <c r="H38" s="530"/>
      <c r="I38" s="530"/>
      <c r="J38" s="530"/>
    </row>
    <row r="39" spans="1:10">
      <c r="A39" s="530"/>
      <c r="B39" s="530"/>
      <c r="C39" s="530"/>
      <c r="D39" s="530"/>
      <c r="E39" s="530"/>
      <c r="F39" s="530"/>
      <c r="G39" s="530"/>
      <c r="H39" s="530"/>
      <c r="I39" s="530"/>
      <c r="J39" s="530"/>
    </row>
    <row r="40" spans="1:10">
      <c r="A40" s="530"/>
      <c r="B40" s="530"/>
      <c r="C40" s="530"/>
      <c r="D40" s="530"/>
      <c r="E40" s="530"/>
      <c r="F40" s="530"/>
      <c r="G40" s="530"/>
      <c r="H40" s="530"/>
      <c r="I40" s="530"/>
      <c r="J40" s="530"/>
    </row>
    <row r="41" spans="1:10">
      <c r="A41" s="530"/>
      <c r="B41" s="530"/>
      <c r="C41" s="530"/>
      <c r="D41" s="530"/>
      <c r="E41" s="530"/>
      <c r="F41" s="530"/>
      <c r="G41" s="530"/>
      <c r="H41" s="530"/>
      <c r="I41" s="530"/>
      <c r="J41" s="530"/>
    </row>
    <row r="42" spans="1:10">
      <c r="A42" s="530"/>
      <c r="B42" s="530"/>
      <c r="C42" s="530"/>
      <c r="D42" s="530"/>
      <c r="E42" s="530"/>
      <c r="F42" s="530"/>
      <c r="G42" s="530"/>
      <c r="H42" s="530"/>
      <c r="I42" s="530"/>
      <c r="J42" s="530"/>
    </row>
    <row r="43" spans="1:10">
      <c r="A43" s="530"/>
      <c r="B43" s="530"/>
      <c r="C43" s="530"/>
      <c r="D43" s="530"/>
      <c r="E43" s="530"/>
      <c r="F43" s="530"/>
      <c r="G43" s="530"/>
      <c r="H43" s="530"/>
      <c r="I43" s="530"/>
      <c r="J43" s="530"/>
    </row>
    <row r="44" spans="1:10">
      <c r="A44" s="530"/>
      <c r="B44" s="530"/>
      <c r="C44" s="530"/>
      <c r="D44" s="530"/>
      <c r="E44" s="530"/>
      <c r="F44" s="530"/>
      <c r="G44" s="530"/>
      <c r="H44" s="530"/>
      <c r="I44" s="530"/>
      <c r="J44" s="530"/>
    </row>
    <row r="45" spans="1:10">
      <c r="A45" s="530"/>
      <c r="B45" s="530"/>
      <c r="C45" s="530"/>
      <c r="D45" s="530"/>
      <c r="E45" s="530"/>
      <c r="F45" s="530"/>
      <c r="G45" s="530"/>
      <c r="H45" s="530"/>
      <c r="I45" s="530"/>
      <c r="J45" s="530"/>
    </row>
    <row r="46" spans="1:10">
      <c r="A46" s="530"/>
      <c r="B46" s="530"/>
      <c r="C46" s="530"/>
      <c r="D46" s="530"/>
      <c r="E46" s="530"/>
      <c r="F46" s="530"/>
      <c r="G46" s="530"/>
      <c r="H46" s="530"/>
      <c r="I46" s="530"/>
      <c r="J46" s="530"/>
    </row>
    <row r="47" spans="1:10">
      <c r="A47" s="530"/>
      <c r="B47" s="530"/>
      <c r="C47" s="530"/>
      <c r="D47" s="530"/>
      <c r="E47" s="530"/>
      <c r="F47" s="530"/>
      <c r="G47" s="530"/>
      <c r="H47" s="530"/>
      <c r="I47" s="530"/>
      <c r="J47" s="530"/>
    </row>
    <row r="48" spans="1:10">
      <c r="A48" s="530"/>
      <c r="B48" s="530"/>
      <c r="C48" s="530"/>
      <c r="D48" s="530"/>
      <c r="E48" s="530"/>
      <c r="F48" s="530"/>
      <c r="G48" s="530"/>
      <c r="H48" s="530"/>
      <c r="I48" s="530"/>
      <c r="J48" s="530"/>
    </row>
    <row r="49" spans="1:10">
      <c r="A49" s="530"/>
      <c r="B49" s="530"/>
      <c r="C49" s="530"/>
      <c r="D49" s="530"/>
      <c r="E49" s="530"/>
      <c r="F49" s="530"/>
      <c r="G49" s="530"/>
      <c r="H49" s="530"/>
      <c r="I49" s="530"/>
      <c r="J49" s="530"/>
    </row>
    <row r="50" spans="1:10">
      <c r="A50" s="530"/>
      <c r="B50" s="530"/>
      <c r="C50" s="530"/>
      <c r="D50" s="530"/>
      <c r="E50" s="530"/>
      <c r="F50" s="530"/>
      <c r="G50" s="530"/>
      <c r="H50" s="530"/>
      <c r="I50" s="530"/>
      <c r="J50" s="530"/>
    </row>
    <row r="51" spans="1:10">
      <c r="A51" s="530"/>
      <c r="B51" s="530"/>
      <c r="C51" s="530"/>
      <c r="D51" s="530"/>
      <c r="E51" s="530"/>
      <c r="F51" s="530"/>
      <c r="G51" s="530"/>
      <c r="H51" s="530"/>
      <c r="I51" s="530"/>
      <c r="J51" s="530"/>
    </row>
    <row r="52" spans="1:10">
      <c r="A52" s="530"/>
      <c r="B52" s="530"/>
      <c r="C52" s="530"/>
      <c r="D52" s="530"/>
      <c r="E52" s="530"/>
      <c r="F52" s="530"/>
      <c r="G52" s="530"/>
      <c r="H52" s="530"/>
      <c r="I52" s="530"/>
      <c r="J52" s="530"/>
    </row>
    <row r="53" spans="1:10">
      <c r="A53" s="530"/>
      <c r="B53" s="530"/>
      <c r="C53" s="530"/>
      <c r="D53" s="530"/>
      <c r="E53" s="530"/>
      <c r="F53" s="530"/>
      <c r="G53" s="530"/>
      <c r="H53" s="530"/>
      <c r="I53" s="530"/>
      <c r="J53" s="530"/>
    </row>
    <row r="54" spans="1:10">
      <c r="A54" s="530"/>
      <c r="B54" s="530"/>
      <c r="C54" s="530"/>
      <c r="D54" s="530"/>
      <c r="E54" s="530"/>
      <c r="F54" s="530"/>
      <c r="G54" s="530"/>
      <c r="H54" s="530"/>
      <c r="I54" s="530"/>
      <c r="J54" s="530"/>
    </row>
    <row r="55" spans="1:10">
      <c r="A55" s="530"/>
      <c r="B55" s="530"/>
      <c r="C55" s="530"/>
      <c r="D55" s="530"/>
      <c r="E55" s="530"/>
      <c r="F55" s="530"/>
      <c r="G55" s="530"/>
      <c r="H55" s="530"/>
      <c r="I55" s="530"/>
      <c r="J55" s="530"/>
    </row>
    <row r="56" spans="1:10">
      <c r="A56" s="530"/>
      <c r="B56" s="530"/>
      <c r="C56" s="530"/>
      <c r="D56" s="530"/>
      <c r="E56" s="530"/>
      <c r="F56" s="530"/>
      <c r="G56" s="530"/>
      <c r="H56" s="530"/>
      <c r="I56" s="530"/>
      <c r="J56" s="530"/>
    </row>
    <row r="57" spans="1:10">
      <c r="A57" s="530"/>
      <c r="B57" s="530"/>
      <c r="C57" s="530"/>
      <c r="D57" s="530"/>
      <c r="E57" s="530"/>
      <c r="F57" s="530"/>
      <c r="G57" s="530"/>
      <c r="H57" s="530"/>
      <c r="I57" s="530"/>
      <c r="J57" s="530"/>
    </row>
    <row r="58" spans="1:10">
      <c r="A58" s="530"/>
      <c r="B58" s="530"/>
      <c r="C58" s="530"/>
      <c r="D58" s="530"/>
      <c r="E58" s="530"/>
      <c r="F58" s="530"/>
      <c r="G58" s="530"/>
      <c r="H58" s="530"/>
      <c r="I58" s="530"/>
      <c r="J58" s="530"/>
    </row>
    <row r="59" spans="1:10">
      <c r="A59" s="530"/>
      <c r="B59" s="530"/>
      <c r="C59" s="530"/>
      <c r="D59" s="530"/>
      <c r="E59" s="530"/>
      <c r="F59" s="530"/>
      <c r="G59" s="530"/>
      <c r="H59" s="530"/>
      <c r="I59" s="530"/>
      <c r="J59" s="530"/>
    </row>
    <row r="60" spans="1:10">
      <c r="A60" s="530"/>
      <c r="B60" s="530"/>
      <c r="C60" s="530"/>
      <c r="D60" s="530"/>
      <c r="E60" s="530"/>
      <c r="F60" s="530"/>
      <c r="G60" s="530"/>
      <c r="H60" s="530"/>
      <c r="I60" s="530"/>
      <c r="J60" s="530"/>
    </row>
    <row r="61" spans="1:10">
      <c r="A61" s="530"/>
      <c r="B61" s="530"/>
      <c r="C61" s="530"/>
      <c r="D61" s="530"/>
      <c r="E61" s="530"/>
      <c r="F61" s="530"/>
      <c r="G61" s="530"/>
      <c r="H61" s="530"/>
      <c r="I61" s="530"/>
      <c r="J61" s="530"/>
    </row>
    <row r="62" spans="1:10">
      <c r="A62" s="530"/>
      <c r="B62" s="530"/>
      <c r="C62" s="530"/>
      <c r="D62" s="530"/>
      <c r="E62" s="530"/>
      <c r="F62" s="530"/>
      <c r="G62" s="530"/>
      <c r="H62" s="530"/>
      <c r="I62" s="530"/>
      <c r="J62" s="530"/>
    </row>
    <row r="63" spans="1:10">
      <c r="A63" s="530"/>
      <c r="B63" s="530"/>
      <c r="C63" s="530"/>
      <c r="D63" s="530"/>
      <c r="E63" s="530"/>
      <c r="F63" s="530"/>
      <c r="G63" s="530"/>
      <c r="H63" s="530"/>
      <c r="I63" s="530"/>
      <c r="J63" s="530"/>
    </row>
    <row r="64" spans="1:10">
      <c r="A64" s="530"/>
      <c r="B64" s="530"/>
      <c r="C64" s="530"/>
      <c r="D64" s="530"/>
      <c r="E64" s="530"/>
      <c r="F64" s="530"/>
      <c r="G64" s="530"/>
      <c r="H64" s="530"/>
      <c r="I64" s="530"/>
      <c r="J64" s="530"/>
    </row>
    <row r="65" spans="1:10">
      <c r="A65" s="530"/>
      <c r="B65" s="530"/>
      <c r="C65" s="530"/>
      <c r="D65" s="530"/>
      <c r="E65" s="530"/>
      <c r="F65" s="530"/>
      <c r="G65" s="530"/>
      <c r="H65" s="530"/>
      <c r="I65" s="530"/>
      <c r="J65" s="530"/>
    </row>
    <row r="66" spans="1:10">
      <c r="A66" s="530"/>
      <c r="B66" s="530"/>
      <c r="C66" s="530"/>
      <c r="D66" s="530"/>
      <c r="E66" s="530"/>
      <c r="F66" s="530"/>
      <c r="G66" s="530"/>
      <c r="H66" s="530"/>
      <c r="I66" s="530"/>
      <c r="J66" s="530"/>
    </row>
    <row r="67" spans="1:10">
      <c r="A67" s="530"/>
      <c r="B67" s="530"/>
      <c r="C67" s="530"/>
      <c r="D67" s="530"/>
      <c r="E67" s="530"/>
      <c r="F67" s="530"/>
      <c r="G67" s="530"/>
      <c r="H67" s="530"/>
      <c r="I67" s="530"/>
      <c r="J67" s="530"/>
    </row>
    <row r="68" spans="1:10">
      <c r="A68" s="530"/>
      <c r="B68" s="530"/>
      <c r="C68" s="530"/>
      <c r="D68" s="530"/>
      <c r="E68" s="530"/>
      <c r="F68" s="530"/>
      <c r="G68" s="530"/>
      <c r="H68" s="530"/>
      <c r="I68" s="530"/>
      <c r="J68" s="530"/>
    </row>
    <row r="69" spans="1:10">
      <c r="A69" s="530"/>
      <c r="B69" s="530"/>
      <c r="C69" s="530"/>
      <c r="D69" s="530"/>
      <c r="E69" s="530"/>
      <c r="F69" s="530"/>
      <c r="G69" s="530"/>
      <c r="H69" s="530"/>
      <c r="I69" s="530"/>
      <c r="J69" s="530"/>
    </row>
    <row r="70" spans="1:10">
      <c r="A70" s="530"/>
      <c r="B70" s="530"/>
      <c r="C70" s="530"/>
      <c r="D70" s="530"/>
      <c r="E70" s="530"/>
      <c r="F70" s="530"/>
      <c r="G70" s="530"/>
      <c r="H70" s="530"/>
      <c r="I70" s="530"/>
      <c r="J70" s="530"/>
    </row>
    <row r="71" spans="1:10">
      <c r="A71" s="530"/>
      <c r="B71" s="530"/>
      <c r="C71" s="530"/>
      <c r="D71" s="530"/>
      <c r="E71" s="530"/>
      <c r="F71" s="530"/>
      <c r="G71" s="530"/>
      <c r="H71" s="530"/>
      <c r="I71" s="530"/>
      <c r="J71" s="530"/>
    </row>
    <row r="72" spans="1:10">
      <c r="A72" s="530"/>
      <c r="B72" s="530"/>
      <c r="C72" s="530"/>
      <c r="D72" s="530"/>
      <c r="E72" s="530"/>
      <c r="F72" s="530"/>
      <c r="G72" s="530"/>
      <c r="H72" s="530"/>
      <c r="I72" s="530"/>
      <c r="J72" s="530"/>
    </row>
    <row r="73" spans="1:10">
      <c r="A73" s="530"/>
      <c r="B73" s="530"/>
      <c r="C73" s="530"/>
      <c r="D73" s="530"/>
      <c r="E73" s="530"/>
      <c r="F73" s="530"/>
      <c r="G73" s="530"/>
      <c r="H73" s="530"/>
      <c r="I73" s="530"/>
      <c r="J73" s="530"/>
    </row>
  </sheetData>
  <mergeCells count="6">
    <mergeCell ref="L5:V5"/>
    <mergeCell ref="A5:A6"/>
    <mergeCell ref="B5:H5"/>
    <mergeCell ref="I5:I6"/>
    <mergeCell ref="J5:J6"/>
    <mergeCell ref="K5:K6"/>
  </mergeCells>
  <phoneticPr fontId="37" type="noConversion"/>
  <printOptions horizontalCentered="1"/>
  <pageMargins left="0.70866141732283472" right="0.70866141732283472" top="0.51181102362204722" bottom="0.70866141732283472" header="0.31496062992125984" footer="0.31496062992125984"/>
  <pageSetup paperSize="9" scale="94" firstPageNumber="60" orientation="portrait" blackAndWhite="1" useFirstPageNumber="1" r:id="rId1"/>
  <headerFooter alignWithMargins="0">
    <oddFooter>&amp;C&amp;"標楷體,標準"&amp;14&amp;P</oddFooter>
  </headerFooter>
  <colBreaks count="1" manualBreakCount="1">
    <brk id="6" min="1" max="2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U92"/>
  <sheetViews>
    <sheetView showZeros="0" view="pageBreakPreview" zoomScale="75" zoomScaleNormal="75" zoomScaleSheetLayoutView="75" workbookViewId="0">
      <pane xSplit="1" ySplit="7" topLeftCell="B8" activePane="bottomRight" state="frozen"/>
      <selection activeCell="C28" sqref="C28"/>
      <selection pane="topRight" activeCell="C28" sqref="C28"/>
      <selection pane="bottomLeft" activeCell="C28" sqref="C28"/>
      <selection pane="bottomRight" activeCell="C28" sqref="C28"/>
    </sheetView>
  </sheetViews>
  <sheetFormatPr defaultColWidth="9" defaultRowHeight="15.75"/>
  <cols>
    <col min="1" max="1" width="31.25" style="33" customWidth="1"/>
    <col min="2" max="2" width="15.75" style="33" customWidth="1"/>
    <col min="3" max="3" width="10.5" style="33" customWidth="1"/>
    <col min="4" max="4" width="13.5" style="33" customWidth="1"/>
    <col min="5" max="5" width="13" style="33" customWidth="1"/>
    <col min="6" max="6" width="14.5" style="33" customWidth="1"/>
    <col min="7" max="7" width="10.875" style="33" customWidth="1"/>
    <col min="8" max="8" width="10.5" style="33" customWidth="1"/>
    <col min="9" max="9" width="11" style="33" customWidth="1"/>
    <col min="10" max="10" width="7.5" style="33" customWidth="1"/>
    <col min="11" max="11" width="7.375" style="33" customWidth="1"/>
    <col min="12" max="12" width="14.625" style="33" customWidth="1"/>
    <col min="13" max="13" width="11" style="33" customWidth="1"/>
    <col min="14" max="16384" width="9" style="33"/>
  </cols>
  <sheetData>
    <row r="1" spans="1:21" ht="24.95" customHeight="1">
      <c r="A1" s="153"/>
      <c r="B1" s="153"/>
      <c r="C1" s="153"/>
      <c r="D1" s="153"/>
      <c r="E1" s="153"/>
      <c r="F1" s="153"/>
      <c r="G1" s="153"/>
      <c r="H1" s="153"/>
      <c r="I1" s="153"/>
      <c r="J1" s="153"/>
      <c r="K1" s="153"/>
      <c r="L1" s="153"/>
      <c r="M1" s="153"/>
    </row>
    <row r="2" spans="1:21" ht="24.95" customHeight="1">
      <c r="A2" s="535"/>
      <c r="B2" s="153"/>
      <c r="C2" s="153"/>
      <c r="D2" s="153"/>
      <c r="E2" s="690" t="s">
        <v>577</v>
      </c>
      <c r="F2" s="691" t="s">
        <v>578</v>
      </c>
      <c r="G2" s="153"/>
      <c r="H2" s="153"/>
      <c r="I2" s="153"/>
      <c r="J2" s="153"/>
      <c r="K2" s="153"/>
      <c r="L2" s="153"/>
      <c r="M2" s="153"/>
    </row>
    <row r="3" spans="1:21" ht="24.95" customHeight="1">
      <c r="A3" s="115"/>
      <c r="B3" s="115"/>
      <c r="C3" s="115"/>
      <c r="D3" s="115"/>
      <c r="E3" s="620" t="s">
        <v>579</v>
      </c>
      <c r="F3" s="608" t="s">
        <v>580</v>
      </c>
      <c r="G3" s="115"/>
      <c r="H3" s="115"/>
      <c r="I3" s="115"/>
      <c r="J3" s="115"/>
      <c r="K3" s="115"/>
      <c r="L3" s="115"/>
      <c r="M3" s="115"/>
    </row>
    <row r="4" spans="1:21" ht="21.75" customHeight="1" thickBot="1">
      <c r="A4" s="264" t="s">
        <v>542</v>
      </c>
      <c r="B4" s="692"/>
      <c r="C4" s="692"/>
      <c r="D4" s="634"/>
      <c r="E4" s="624" t="s">
        <v>581</v>
      </c>
      <c r="F4" s="101" t="s">
        <v>652</v>
      </c>
      <c r="G4" s="692"/>
      <c r="H4" s="692"/>
      <c r="I4" s="692"/>
      <c r="J4" s="692"/>
      <c r="K4" s="692"/>
      <c r="L4" s="634"/>
      <c r="M4" s="624" t="s">
        <v>346</v>
      </c>
    </row>
    <row r="5" spans="1:21" ht="21" customHeight="1">
      <c r="A5" s="1018" t="s">
        <v>582</v>
      </c>
      <c r="B5" s="1016" t="s">
        <v>583</v>
      </c>
      <c r="C5" s="1016"/>
      <c r="D5" s="1016"/>
      <c r="E5" s="1016"/>
      <c r="F5" s="1016"/>
      <c r="G5" s="1016"/>
      <c r="H5" s="1017" t="s">
        <v>584</v>
      </c>
      <c r="I5" s="1017"/>
      <c r="J5" s="1017"/>
      <c r="K5" s="1017"/>
      <c r="L5" s="1014" t="s">
        <v>585</v>
      </c>
      <c r="M5" s="1015"/>
    </row>
    <row r="6" spans="1:21" ht="18" customHeight="1">
      <c r="A6" s="1019"/>
      <c r="B6" s="1020" t="s">
        <v>586</v>
      </c>
      <c r="C6" s="1021" t="s">
        <v>587</v>
      </c>
      <c r="D6" s="1020" t="s">
        <v>588</v>
      </c>
      <c r="E6" s="1020" t="s">
        <v>589</v>
      </c>
      <c r="F6" s="1020" t="s">
        <v>590</v>
      </c>
      <c r="G6" s="1020"/>
      <c r="H6" s="1025" t="s">
        <v>591</v>
      </c>
      <c r="I6" s="1025" t="s">
        <v>592</v>
      </c>
      <c r="J6" s="1025" t="s">
        <v>590</v>
      </c>
      <c r="K6" s="1025"/>
      <c r="L6" s="1026" t="s">
        <v>350</v>
      </c>
      <c r="M6" s="1023" t="s">
        <v>351</v>
      </c>
      <c r="N6" s="1011"/>
      <c r="O6" s="1012"/>
      <c r="P6" s="1012"/>
      <c r="Q6" s="1012"/>
      <c r="R6" s="1012"/>
      <c r="S6" s="1012"/>
      <c r="T6" s="1012"/>
      <c r="U6" s="1012"/>
    </row>
    <row r="7" spans="1:21" ht="18" customHeight="1">
      <c r="A7" s="1019"/>
      <c r="B7" s="1020"/>
      <c r="C7" s="1022"/>
      <c r="D7" s="1020"/>
      <c r="E7" s="1020"/>
      <c r="F7" s="693" t="s">
        <v>350</v>
      </c>
      <c r="G7" s="693" t="s">
        <v>351</v>
      </c>
      <c r="H7" s="1025"/>
      <c r="I7" s="1025"/>
      <c r="J7" s="694" t="s">
        <v>350</v>
      </c>
      <c r="K7" s="681" t="s">
        <v>351</v>
      </c>
      <c r="L7" s="1027"/>
      <c r="M7" s="1024"/>
      <c r="N7" s="1013"/>
      <c r="O7" s="1012"/>
      <c r="P7" s="1012"/>
      <c r="Q7" s="1012"/>
      <c r="R7" s="1012"/>
      <c r="S7" s="1012"/>
      <c r="T7" s="1012"/>
      <c r="U7" s="1012"/>
    </row>
    <row r="8" spans="1:21" s="696" customFormat="1" ht="24" customHeight="1">
      <c r="A8" s="701" t="s">
        <v>601</v>
      </c>
      <c r="B8" s="702">
        <v>961979</v>
      </c>
      <c r="C8" s="702">
        <v>0</v>
      </c>
      <c r="D8" s="702">
        <v>755351</v>
      </c>
      <c r="E8" s="702">
        <v>0</v>
      </c>
      <c r="F8" s="703">
        <v>1717330</v>
      </c>
      <c r="G8" s="715">
        <v>100</v>
      </c>
      <c r="H8" s="704"/>
      <c r="I8" s="705"/>
      <c r="J8" s="705"/>
      <c r="K8" s="705"/>
      <c r="L8" s="703">
        <v>1717330</v>
      </c>
      <c r="M8" s="719">
        <v>100</v>
      </c>
      <c r="N8" s="695"/>
    </row>
    <row r="9" spans="1:21" s="696" customFormat="1" ht="24" customHeight="1">
      <c r="A9" s="533" t="s">
        <v>593</v>
      </c>
      <c r="B9" s="706">
        <v>961979</v>
      </c>
      <c r="C9" s="706">
        <v>0</v>
      </c>
      <c r="D9" s="706">
        <v>755351</v>
      </c>
      <c r="E9" s="706">
        <v>0</v>
      </c>
      <c r="F9" s="707">
        <v>1717330</v>
      </c>
      <c r="G9" s="716">
        <v>100</v>
      </c>
      <c r="H9" s="708"/>
      <c r="I9" s="709"/>
      <c r="J9" s="709"/>
      <c r="K9" s="709"/>
      <c r="L9" s="707">
        <v>1717330</v>
      </c>
      <c r="M9" s="720">
        <v>100</v>
      </c>
    </row>
    <row r="10" spans="1:21" s="696" customFormat="1" ht="24" customHeight="1">
      <c r="A10" s="359" t="s">
        <v>594</v>
      </c>
      <c r="B10" s="706">
        <v>750000</v>
      </c>
      <c r="C10" s="710">
        <v>0</v>
      </c>
      <c r="D10" s="710">
        <v>0</v>
      </c>
      <c r="E10" s="874">
        <v>0</v>
      </c>
      <c r="F10" s="707">
        <v>750000</v>
      </c>
      <c r="G10" s="716">
        <v>100</v>
      </c>
      <c r="H10" s="708"/>
      <c r="I10" s="709"/>
      <c r="J10" s="709"/>
      <c r="K10" s="709"/>
      <c r="L10" s="707">
        <v>750000</v>
      </c>
      <c r="M10" s="720">
        <v>43.67</v>
      </c>
    </row>
    <row r="11" spans="1:21" s="696" customFormat="1" ht="24" customHeight="1">
      <c r="A11" s="82" t="s">
        <v>698</v>
      </c>
      <c r="B11" s="706">
        <v>42979</v>
      </c>
      <c r="C11" s="706">
        <v>0</v>
      </c>
      <c r="D11" s="706">
        <v>755351</v>
      </c>
      <c r="E11" s="706">
        <v>0</v>
      </c>
      <c r="F11" s="707">
        <v>798330</v>
      </c>
      <c r="G11" s="716">
        <v>100</v>
      </c>
      <c r="H11" s="708"/>
      <c r="I11" s="709"/>
      <c r="J11" s="709"/>
      <c r="K11" s="709"/>
      <c r="L11" s="707">
        <v>798330</v>
      </c>
      <c r="M11" s="720">
        <v>46.49</v>
      </c>
      <c r="P11" s="290"/>
    </row>
    <row r="12" spans="1:21" s="696" customFormat="1" ht="24" customHeight="1">
      <c r="A12" s="359" t="s">
        <v>596</v>
      </c>
      <c r="B12" s="706">
        <v>169000</v>
      </c>
      <c r="C12" s="710">
        <v>0</v>
      </c>
      <c r="D12" s="710">
        <v>0</v>
      </c>
      <c r="E12" s="874">
        <v>0</v>
      </c>
      <c r="F12" s="707">
        <v>169000</v>
      </c>
      <c r="G12" s="716">
        <v>100</v>
      </c>
      <c r="H12" s="708"/>
      <c r="I12" s="709"/>
      <c r="J12" s="709"/>
      <c r="K12" s="709"/>
      <c r="L12" s="707">
        <v>169000</v>
      </c>
      <c r="M12" s="720">
        <v>9.84</v>
      </c>
      <c r="P12" s="290"/>
    </row>
    <row r="13" spans="1:21" s="696" customFormat="1" ht="24" hidden="1" customHeight="1">
      <c r="A13" s="533" t="s">
        <v>595</v>
      </c>
      <c r="B13" s="706">
        <v>0</v>
      </c>
      <c r="C13" s="706">
        <v>0</v>
      </c>
      <c r="D13" s="706">
        <v>0</v>
      </c>
      <c r="E13" s="706">
        <v>0</v>
      </c>
      <c r="F13" s="707">
        <v>0</v>
      </c>
      <c r="G13" s="716" t="e">
        <v>#DIV/0!</v>
      </c>
      <c r="H13" s="708"/>
      <c r="I13" s="709"/>
      <c r="J13" s="709"/>
      <c r="K13" s="709"/>
      <c r="L13" s="707">
        <v>0</v>
      </c>
      <c r="M13" s="720">
        <v>0</v>
      </c>
      <c r="P13" s="290"/>
    </row>
    <row r="14" spans="1:21" s="696" customFormat="1" ht="24" hidden="1" customHeight="1">
      <c r="A14" s="359"/>
      <c r="B14" s="706">
        <v>0</v>
      </c>
      <c r="C14" s="710">
        <v>0</v>
      </c>
      <c r="D14" s="710">
        <v>0</v>
      </c>
      <c r="E14" s="874">
        <v>0</v>
      </c>
      <c r="F14" s="707">
        <v>0</v>
      </c>
      <c r="G14" s="716" t="e">
        <v>#DIV/0!</v>
      </c>
      <c r="H14" s="708"/>
      <c r="I14" s="709"/>
      <c r="J14" s="709"/>
      <c r="K14" s="709"/>
      <c r="L14" s="707">
        <v>0</v>
      </c>
      <c r="M14" s="720">
        <v>0</v>
      </c>
    </row>
    <row r="15" spans="1:21" s="696" customFormat="1" ht="24" hidden="1" customHeight="1">
      <c r="A15" s="533"/>
      <c r="B15" s="706"/>
      <c r="C15" s="710"/>
      <c r="D15" s="710"/>
      <c r="E15" s="874"/>
      <c r="F15" s="707"/>
      <c r="G15" s="716"/>
      <c r="H15" s="708"/>
      <c r="I15" s="709"/>
      <c r="J15" s="709"/>
      <c r="K15" s="709"/>
      <c r="L15" s="711"/>
      <c r="M15" s="720"/>
    </row>
    <row r="16" spans="1:21" s="696" customFormat="1" ht="24" hidden="1" customHeight="1">
      <c r="A16" s="533"/>
      <c r="B16" s="706"/>
      <c r="C16" s="710"/>
      <c r="D16" s="710"/>
      <c r="E16" s="874"/>
      <c r="F16" s="707"/>
      <c r="G16" s="716"/>
      <c r="H16" s="708"/>
      <c r="I16" s="709"/>
      <c r="J16" s="709"/>
      <c r="K16" s="709"/>
      <c r="L16" s="711"/>
      <c r="M16" s="720"/>
    </row>
    <row r="17" spans="1:13" s="696" customFormat="1" ht="24" hidden="1" customHeight="1">
      <c r="A17" s="533"/>
      <c r="B17" s="706"/>
      <c r="C17" s="710"/>
      <c r="D17" s="710"/>
      <c r="E17" s="874"/>
      <c r="F17" s="707"/>
      <c r="G17" s="716"/>
      <c r="H17" s="708"/>
      <c r="I17" s="709"/>
      <c r="J17" s="709"/>
      <c r="K17" s="709"/>
      <c r="L17" s="711"/>
      <c r="M17" s="720"/>
    </row>
    <row r="18" spans="1:13" s="696" customFormat="1" ht="24" customHeight="1">
      <c r="A18" s="533"/>
      <c r="B18" s="706"/>
      <c r="C18" s="710"/>
      <c r="D18" s="710"/>
      <c r="E18" s="874"/>
      <c r="F18" s="707"/>
      <c r="G18" s="716"/>
      <c r="H18" s="708"/>
      <c r="I18" s="709"/>
      <c r="J18" s="709"/>
      <c r="K18" s="709"/>
      <c r="L18" s="711"/>
      <c r="M18" s="720"/>
    </row>
    <row r="19" spans="1:13" s="696" customFormat="1" ht="24" hidden="1" customHeight="1">
      <c r="A19" s="533"/>
      <c r="B19" s="706"/>
      <c r="C19" s="710"/>
      <c r="D19" s="710"/>
      <c r="E19" s="874"/>
      <c r="F19" s="707"/>
      <c r="G19" s="716"/>
      <c r="H19" s="708"/>
      <c r="I19" s="709"/>
      <c r="J19" s="709"/>
      <c r="K19" s="709"/>
      <c r="L19" s="711"/>
      <c r="M19" s="720"/>
    </row>
    <row r="20" spans="1:13" s="696" customFormat="1" ht="24" customHeight="1">
      <c r="A20" s="533"/>
      <c r="B20" s="706"/>
      <c r="C20" s="710"/>
      <c r="D20" s="710"/>
      <c r="E20" s="874"/>
      <c r="F20" s="707"/>
      <c r="G20" s="716"/>
      <c r="H20" s="708"/>
      <c r="I20" s="709"/>
      <c r="J20" s="709"/>
      <c r="K20" s="709"/>
      <c r="L20" s="711"/>
      <c r="M20" s="720"/>
    </row>
    <row r="21" spans="1:13" s="697" customFormat="1" ht="24" customHeight="1">
      <c r="A21" s="701" t="s">
        <v>600</v>
      </c>
      <c r="B21" s="702">
        <v>2159637</v>
      </c>
      <c r="C21" s="702">
        <v>0</v>
      </c>
      <c r="D21" s="702">
        <v>0</v>
      </c>
      <c r="E21" s="702">
        <v>0</v>
      </c>
      <c r="F21" s="703">
        <v>2159637</v>
      </c>
      <c r="G21" s="715">
        <v>100</v>
      </c>
      <c r="H21" s="705"/>
      <c r="I21" s="705"/>
      <c r="J21" s="705"/>
      <c r="K21" s="705"/>
      <c r="L21" s="712">
        <v>2159637</v>
      </c>
      <c r="M21" s="719">
        <v>100</v>
      </c>
    </row>
    <row r="22" spans="1:13" s="628" customFormat="1" ht="24" customHeight="1">
      <c r="A22" s="533" t="s">
        <v>597</v>
      </c>
      <c r="B22" s="706">
        <v>56486</v>
      </c>
      <c r="C22" s="706">
        <v>0</v>
      </c>
      <c r="D22" s="706">
        <v>0</v>
      </c>
      <c r="E22" s="706">
        <v>0</v>
      </c>
      <c r="F22" s="707">
        <v>56486</v>
      </c>
      <c r="G22" s="716">
        <v>100</v>
      </c>
      <c r="H22" s="709"/>
      <c r="I22" s="709"/>
      <c r="J22" s="709"/>
      <c r="K22" s="705"/>
      <c r="L22" s="707">
        <v>56486</v>
      </c>
      <c r="M22" s="720">
        <v>2.62</v>
      </c>
    </row>
    <row r="23" spans="1:13" s="628" customFormat="1" ht="24" customHeight="1">
      <c r="A23" s="359" t="s">
        <v>568</v>
      </c>
      <c r="B23" s="706">
        <v>50000</v>
      </c>
      <c r="C23" s="706">
        <v>0</v>
      </c>
      <c r="D23" s="706">
        <v>0</v>
      </c>
      <c r="E23" s="706">
        <v>0</v>
      </c>
      <c r="F23" s="707">
        <v>50000</v>
      </c>
      <c r="G23" s="716">
        <v>100</v>
      </c>
      <c r="H23" s="709"/>
      <c r="I23" s="709"/>
      <c r="J23" s="709"/>
      <c r="K23" s="705"/>
      <c r="L23" s="707">
        <v>50000</v>
      </c>
      <c r="M23" s="720">
        <v>2.3199999999999998</v>
      </c>
    </row>
    <row r="24" spans="1:13" s="628" customFormat="1" ht="24" customHeight="1">
      <c r="A24" s="82" t="s">
        <v>631</v>
      </c>
      <c r="B24" s="706">
        <v>6486</v>
      </c>
      <c r="C24" s="706">
        <v>0</v>
      </c>
      <c r="D24" s="706">
        <v>0</v>
      </c>
      <c r="E24" s="706">
        <v>0</v>
      </c>
      <c r="F24" s="707">
        <v>6486</v>
      </c>
      <c r="G24" s="716">
        <v>100</v>
      </c>
      <c r="H24" s="709"/>
      <c r="I24" s="709"/>
      <c r="J24" s="709"/>
      <c r="K24" s="705"/>
      <c r="L24" s="707">
        <v>6486</v>
      </c>
      <c r="M24" s="720">
        <v>0.3</v>
      </c>
    </row>
    <row r="25" spans="1:13" s="628" customFormat="1" ht="24" customHeight="1">
      <c r="A25" s="359"/>
      <c r="B25" s="706"/>
      <c r="C25" s="706"/>
      <c r="D25" s="706"/>
      <c r="E25" s="706"/>
      <c r="F25" s="707"/>
      <c r="G25" s="716"/>
      <c r="H25" s="709"/>
      <c r="I25" s="709"/>
      <c r="J25" s="709"/>
      <c r="K25" s="705"/>
      <c r="L25" s="713"/>
      <c r="M25" s="720"/>
    </row>
    <row r="26" spans="1:13" s="628" customFormat="1" ht="24" customHeight="1">
      <c r="A26" s="533" t="s">
        <v>598</v>
      </c>
      <c r="B26" s="706">
        <v>2103151</v>
      </c>
      <c r="C26" s="706">
        <v>0</v>
      </c>
      <c r="D26" s="706">
        <v>0</v>
      </c>
      <c r="E26" s="706">
        <v>0</v>
      </c>
      <c r="F26" s="707">
        <v>2103151</v>
      </c>
      <c r="G26" s="716">
        <v>100</v>
      </c>
      <c r="H26" s="709"/>
      <c r="I26" s="709"/>
      <c r="J26" s="709"/>
      <c r="K26" s="705"/>
      <c r="L26" s="711">
        <v>2103151</v>
      </c>
      <c r="M26" s="720">
        <v>97.38</v>
      </c>
    </row>
    <row r="27" spans="1:13" s="628" customFormat="1" ht="24" customHeight="1">
      <c r="A27" s="698"/>
      <c r="B27" s="708"/>
      <c r="C27" s="708"/>
      <c r="D27" s="708"/>
      <c r="E27" s="709"/>
      <c r="F27" s="709"/>
      <c r="G27" s="717"/>
      <c r="H27" s="709"/>
      <c r="I27" s="709"/>
      <c r="J27" s="709"/>
      <c r="K27" s="705"/>
      <c r="L27" s="712"/>
      <c r="M27" s="721"/>
    </row>
    <row r="28" spans="1:13" s="628" customFormat="1" ht="24" customHeight="1">
      <c r="A28" s="698"/>
      <c r="B28" s="708"/>
      <c r="C28" s="708"/>
      <c r="D28" s="708"/>
      <c r="E28" s="709"/>
      <c r="F28" s="709"/>
      <c r="G28" s="717"/>
      <c r="H28" s="709"/>
      <c r="I28" s="709"/>
      <c r="J28" s="709"/>
      <c r="K28" s="705"/>
      <c r="L28" s="712"/>
      <c r="M28" s="721"/>
    </row>
    <row r="29" spans="1:13" s="628" customFormat="1" ht="24" customHeight="1">
      <c r="A29" s="698"/>
      <c r="B29" s="708"/>
      <c r="C29" s="708"/>
      <c r="D29" s="708"/>
      <c r="E29" s="709"/>
      <c r="F29" s="709"/>
      <c r="G29" s="717"/>
      <c r="H29" s="709"/>
      <c r="I29" s="709"/>
      <c r="J29" s="709"/>
      <c r="K29" s="705"/>
      <c r="L29" s="712"/>
      <c r="M29" s="721"/>
    </row>
    <row r="30" spans="1:13" s="628" customFormat="1" ht="140.44999999999999" customHeight="1">
      <c r="A30" s="698"/>
      <c r="B30" s="708"/>
      <c r="C30" s="708"/>
      <c r="D30" s="708"/>
      <c r="E30" s="709"/>
      <c r="F30" s="709"/>
      <c r="G30" s="717"/>
      <c r="H30" s="709"/>
      <c r="I30" s="709"/>
      <c r="J30" s="709"/>
      <c r="K30" s="705"/>
      <c r="L30" s="712"/>
      <c r="M30" s="721"/>
    </row>
    <row r="31" spans="1:13" s="628" customFormat="1" ht="24" customHeight="1">
      <c r="A31" s="698"/>
      <c r="B31" s="708"/>
      <c r="C31" s="708"/>
      <c r="D31" s="708"/>
      <c r="E31" s="709"/>
      <c r="F31" s="709"/>
      <c r="G31" s="717"/>
      <c r="H31" s="709"/>
      <c r="I31" s="709"/>
      <c r="J31" s="709"/>
      <c r="K31" s="705"/>
      <c r="L31" s="712"/>
      <c r="M31" s="721"/>
    </row>
    <row r="32" spans="1:13" s="628" customFormat="1" ht="24" customHeight="1">
      <c r="A32" s="698"/>
      <c r="B32" s="708"/>
      <c r="C32" s="708"/>
      <c r="D32" s="708"/>
      <c r="E32" s="709"/>
      <c r="F32" s="709"/>
      <c r="G32" s="717"/>
      <c r="H32" s="709"/>
      <c r="I32" s="709"/>
      <c r="J32" s="709"/>
      <c r="K32" s="705"/>
      <c r="L32" s="711"/>
      <c r="M32" s="721"/>
    </row>
    <row r="33" spans="1:13" s="697" customFormat="1" ht="24" customHeight="1" thickBot="1">
      <c r="A33" s="699" t="s">
        <v>599</v>
      </c>
      <c r="B33" s="714">
        <v>3121616</v>
      </c>
      <c r="C33" s="714">
        <v>0</v>
      </c>
      <c r="D33" s="714">
        <v>755351</v>
      </c>
      <c r="E33" s="714">
        <v>0</v>
      </c>
      <c r="F33" s="714">
        <v>3876967</v>
      </c>
      <c r="G33" s="718">
        <v>100</v>
      </c>
      <c r="H33" s="714">
        <v>0</v>
      </c>
      <c r="I33" s="714">
        <v>0</v>
      </c>
      <c r="J33" s="714">
        <v>0</v>
      </c>
      <c r="K33" s="714">
        <v>0</v>
      </c>
      <c r="L33" s="714">
        <v>3876967</v>
      </c>
      <c r="M33" s="722">
        <v>100</v>
      </c>
    </row>
    <row r="63" spans="1:12">
      <c r="A63" s="700"/>
      <c r="B63" s="700"/>
      <c r="C63" s="700"/>
      <c r="D63" s="700"/>
      <c r="E63" s="700"/>
      <c r="F63" s="700"/>
      <c r="G63" s="700"/>
      <c r="H63" s="700"/>
      <c r="I63" s="700"/>
      <c r="J63" s="700"/>
      <c r="K63" s="700"/>
      <c r="L63" s="700"/>
    </row>
    <row r="64" spans="1:12">
      <c r="A64" s="700"/>
      <c r="B64" s="700"/>
      <c r="C64" s="700"/>
      <c r="D64" s="700"/>
      <c r="E64" s="700"/>
      <c r="F64" s="700"/>
      <c r="G64" s="700"/>
      <c r="H64" s="700"/>
      <c r="I64" s="700"/>
      <c r="J64" s="700"/>
      <c r="K64" s="700"/>
      <c r="L64" s="700"/>
    </row>
    <row r="65" spans="1:12">
      <c r="A65" s="700"/>
      <c r="B65" s="700"/>
      <c r="C65" s="700"/>
      <c r="D65" s="700"/>
      <c r="E65" s="700"/>
      <c r="F65" s="700"/>
      <c r="G65" s="700"/>
      <c r="H65" s="700"/>
      <c r="I65" s="700"/>
      <c r="J65" s="700"/>
      <c r="K65" s="700"/>
      <c r="L65" s="700"/>
    </row>
    <row r="66" spans="1:12">
      <c r="A66" s="700"/>
      <c r="B66" s="700"/>
      <c r="C66" s="700"/>
      <c r="D66" s="700"/>
      <c r="E66" s="700"/>
      <c r="F66" s="700"/>
      <c r="G66" s="700"/>
      <c r="H66" s="700"/>
      <c r="I66" s="700"/>
      <c r="J66" s="700"/>
      <c r="K66" s="700"/>
      <c r="L66" s="700"/>
    </row>
    <row r="67" spans="1:12">
      <c r="A67" s="700"/>
      <c r="B67" s="700"/>
      <c r="C67" s="700"/>
      <c r="D67" s="700"/>
      <c r="E67" s="700"/>
      <c r="F67" s="700"/>
      <c r="G67" s="700"/>
      <c r="H67" s="700"/>
      <c r="I67" s="700"/>
      <c r="J67" s="700"/>
      <c r="K67" s="700"/>
      <c r="L67" s="700"/>
    </row>
    <row r="68" spans="1:12">
      <c r="A68" s="700"/>
      <c r="B68" s="700"/>
      <c r="C68" s="700"/>
      <c r="D68" s="700"/>
      <c r="E68" s="700"/>
      <c r="F68" s="700"/>
      <c r="G68" s="700"/>
      <c r="H68" s="700"/>
      <c r="I68" s="700"/>
      <c r="J68" s="700"/>
      <c r="K68" s="700"/>
      <c r="L68" s="700"/>
    </row>
    <row r="69" spans="1:12">
      <c r="A69" s="700"/>
      <c r="B69" s="700"/>
      <c r="C69" s="700"/>
      <c r="D69" s="700"/>
      <c r="E69" s="700"/>
      <c r="F69" s="700"/>
      <c r="G69" s="700"/>
      <c r="H69" s="700"/>
      <c r="I69" s="700"/>
      <c r="J69" s="700"/>
      <c r="K69" s="700"/>
      <c r="L69" s="700"/>
    </row>
    <row r="70" spans="1:12">
      <c r="A70" s="700"/>
      <c r="B70" s="700"/>
      <c r="C70" s="700"/>
      <c r="D70" s="700"/>
      <c r="E70" s="700"/>
      <c r="F70" s="700"/>
      <c r="G70" s="700"/>
      <c r="H70" s="700"/>
      <c r="I70" s="700"/>
      <c r="J70" s="700"/>
      <c r="K70" s="700"/>
      <c r="L70" s="700"/>
    </row>
    <row r="71" spans="1:12">
      <c r="A71" s="700"/>
      <c r="B71" s="700"/>
      <c r="C71" s="700"/>
      <c r="D71" s="700"/>
      <c r="E71" s="700"/>
      <c r="F71" s="700"/>
      <c r="G71" s="700"/>
      <c r="H71" s="700"/>
      <c r="I71" s="700"/>
      <c r="J71" s="700"/>
      <c r="K71" s="700"/>
      <c r="L71" s="700"/>
    </row>
    <row r="72" spans="1:12">
      <c r="A72" s="700"/>
      <c r="B72" s="700"/>
      <c r="C72" s="700"/>
      <c r="D72" s="700"/>
      <c r="E72" s="700"/>
      <c r="F72" s="700"/>
      <c r="G72" s="700"/>
      <c r="H72" s="700"/>
      <c r="I72" s="700"/>
      <c r="J72" s="700"/>
      <c r="K72" s="700"/>
      <c r="L72" s="700"/>
    </row>
    <row r="73" spans="1:12">
      <c r="A73" s="700"/>
      <c r="B73" s="700"/>
      <c r="C73" s="700"/>
      <c r="D73" s="700"/>
      <c r="E73" s="700"/>
      <c r="F73" s="700"/>
      <c r="G73" s="700"/>
      <c r="H73" s="700"/>
      <c r="I73" s="700"/>
      <c r="J73" s="700"/>
      <c r="K73" s="700"/>
      <c r="L73" s="700"/>
    </row>
    <row r="74" spans="1:12">
      <c r="A74" s="700"/>
      <c r="B74" s="700"/>
      <c r="C74" s="700"/>
      <c r="D74" s="700"/>
      <c r="E74" s="700"/>
      <c r="F74" s="700"/>
      <c r="G74" s="700"/>
      <c r="H74" s="700"/>
      <c r="I74" s="700"/>
      <c r="J74" s="700"/>
      <c r="K74" s="700"/>
      <c r="L74" s="700"/>
    </row>
    <row r="75" spans="1:12">
      <c r="A75" s="700"/>
      <c r="B75" s="700"/>
      <c r="C75" s="700"/>
      <c r="D75" s="700"/>
      <c r="E75" s="700"/>
      <c r="F75" s="700"/>
      <c r="G75" s="700"/>
      <c r="H75" s="700"/>
      <c r="I75" s="700"/>
      <c r="J75" s="700"/>
      <c r="K75" s="700"/>
      <c r="L75" s="700"/>
    </row>
    <row r="76" spans="1:12">
      <c r="A76" s="700"/>
      <c r="B76" s="700"/>
      <c r="C76" s="700"/>
      <c r="D76" s="700"/>
      <c r="E76" s="700"/>
      <c r="F76" s="700"/>
      <c r="G76" s="700"/>
      <c r="H76" s="700"/>
      <c r="I76" s="700"/>
      <c r="J76" s="700"/>
      <c r="K76" s="700"/>
      <c r="L76" s="700"/>
    </row>
    <row r="77" spans="1:12">
      <c r="A77" s="700"/>
      <c r="B77" s="700"/>
      <c r="C77" s="700"/>
      <c r="D77" s="700"/>
      <c r="E77" s="700"/>
      <c r="F77" s="700"/>
      <c r="G77" s="700"/>
      <c r="H77" s="700"/>
      <c r="I77" s="700"/>
      <c r="J77" s="700"/>
      <c r="K77" s="700"/>
      <c r="L77" s="700"/>
    </row>
    <row r="78" spans="1:12">
      <c r="A78" s="700"/>
      <c r="B78" s="700"/>
      <c r="C78" s="700"/>
      <c r="D78" s="700"/>
      <c r="E78" s="700"/>
      <c r="F78" s="700"/>
      <c r="G78" s="700"/>
      <c r="H78" s="700"/>
      <c r="I78" s="700"/>
      <c r="J78" s="700"/>
      <c r="K78" s="700"/>
      <c r="L78" s="700"/>
    </row>
    <row r="79" spans="1:12">
      <c r="A79" s="700"/>
      <c r="B79" s="700"/>
      <c r="C79" s="700"/>
      <c r="D79" s="700"/>
      <c r="E79" s="700"/>
      <c r="F79" s="700"/>
      <c r="G79" s="700"/>
      <c r="H79" s="700"/>
      <c r="I79" s="700"/>
      <c r="J79" s="700"/>
      <c r="K79" s="700"/>
      <c r="L79" s="700"/>
    </row>
    <row r="80" spans="1:12">
      <c r="A80" s="700"/>
      <c r="B80" s="700"/>
      <c r="C80" s="700"/>
      <c r="D80" s="700"/>
      <c r="E80" s="700"/>
      <c r="F80" s="700"/>
      <c r="G80" s="700"/>
      <c r="H80" s="700"/>
      <c r="I80" s="700"/>
      <c r="J80" s="700"/>
      <c r="K80" s="700"/>
      <c r="L80" s="700"/>
    </row>
    <row r="81" spans="1:12">
      <c r="A81" s="700"/>
      <c r="B81" s="700"/>
      <c r="C81" s="700"/>
      <c r="D81" s="700"/>
      <c r="E81" s="700"/>
      <c r="F81" s="700"/>
      <c r="G81" s="700"/>
      <c r="H81" s="700"/>
      <c r="I81" s="700"/>
      <c r="J81" s="700"/>
      <c r="K81" s="700"/>
      <c r="L81" s="700"/>
    </row>
    <row r="82" spans="1:12">
      <c r="A82" s="700"/>
      <c r="B82" s="700"/>
      <c r="C82" s="700"/>
      <c r="D82" s="700"/>
      <c r="E82" s="700"/>
      <c r="F82" s="700"/>
      <c r="G82" s="700"/>
      <c r="H82" s="700"/>
      <c r="I82" s="700"/>
      <c r="J82" s="700"/>
      <c r="K82" s="700"/>
      <c r="L82" s="700"/>
    </row>
    <row r="83" spans="1:12">
      <c r="A83" s="700"/>
      <c r="B83" s="700"/>
      <c r="C83" s="700"/>
      <c r="D83" s="700"/>
      <c r="E83" s="700"/>
      <c r="F83" s="700"/>
      <c r="G83" s="700"/>
      <c r="H83" s="700"/>
      <c r="I83" s="700"/>
      <c r="J83" s="700"/>
      <c r="K83" s="700"/>
      <c r="L83" s="700"/>
    </row>
    <row r="84" spans="1:12">
      <c r="A84" s="700"/>
      <c r="B84" s="700"/>
      <c r="C84" s="700"/>
      <c r="D84" s="700"/>
      <c r="E84" s="700"/>
      <c r="F84" s="700"/>
      <c r="G84" s="700"/>
      <c r="H84" s="700"/>
      <c r="I84" s="700"/>
      <c r="J84" s="700"/>
      <c r="K84" s="700"/>
      <c r="L84" s="700"/>
    </row>
    <row r="85" spans="1:12">
      <c r="A85" s="700"/>
      <c r="B85" s="700"/>
      <c r="C85" s="700"/>
      <c r="D85" s="700"/>
      <c r="E85" s="700"/>
      <c r="F85" s="700"/>
      <c r="G85" s="700"/>
      <c r="H85" s="700"/>
      <c r="I85" s="700"/>
      <c r="J85" s="700"/>
      <c r="K85" s="700"/>
      <c r="L85" s="700"/>
    </row>
    <row r="86" spans="1:12">
      <c r="A86" s="700"/>
      <c r="B86" s="700"/>
      <c r="C86" s="700"/>
      <c r="D86" s="700"/>
      <c r="E86" s="700"/>
      <c r="F86" s="700"/>
      <c r="G86" s="700"/>
      <c r="H86" s="700"/>
      <c r="I86" s="700"/>
      <c r="J86" s="700"/>
      <c r="K86" s="700"/>
      <c r="L86" s="700"/>
    </row>
    <row r="87" spans="1:12">
      <c r="A87" s="700"/>
      <c r="B87" s="700"/>
      <c r="C87" s="700"/>
      <c r="D87" s="700"/>
      <c r="E87" s="700"/>
      <c r="F87" s="700"/>
      <c r="G87" s="700"/>
      <c r="H87" s="700"/>
      <c r="I87" s="700"/>
      <c r="J87" s="700"/>
      <c r="K87" s="700"/>
      <c r="L87" s="700"/>
    </row>
    <row r="88" spans="1:12">
      <c r="A88" s="700"/>
      <c r="B88" s="700"/>
      <c r="C88" s="700"/>
      <c r="D88" s="700"/>
      <c r="E88" s="700"/>
      <c r="F88" s="700"/>
      <c r="G88" s="700"/>
      <c r="H88" s="700"/>
      <c r="I88" s="700"/>
      <c r="J88" s="700"/>
      <c r="K88" s="700"/>
      <c r="L88" s="700"/>
    </row>
    <row r="89" spans="1:12">
      <c r="A89" s="700"/>
      <c r="B89" s="700"/>
      <c r="C89" s="700"/>
      <c r="D89" s="700"/>
      <c r="E89" s="700"/>
      <c r="F89" s="700"/>
      <c r="G89" s="700"/>
      <c r="H89" s="700"/>
      <c r="I89" s="700"/>
      <c r="J89" s="700"/>
      <c r="K89" s="700"/>
      <c r="L89" s="700"/>
    </row>
    <row r="90" spans="1:12">
      <c r="A90" s="700"/>
      <c r="B90" s="700"/>
      <c r="C90" s="700"/>
      <c r="D90" s="700"/>
      <c r="E90" s="700"/>
      <c r="F90" s="700"/>
      <c r="G90" s="700"/>
      <c r="H90" s="700"/>
      <c r="I90" s="700"/>
      <c r="J90" s="700"/>
      <c r="K90" s="700"/>
      <c r="L90" s="700"/>
    </row>
    <row r="91" spans="1:12">
      <c r="A91" s="700"/>
      <c r="B91" s="700"/>
      <c r="C91" s="700"/>
      <c r="D91" s="700"/>
      <c r="E91" s="700"/>
      <c r="F91" s="700"/>
      <c r="G91" s="700"/>
      <c r="H91" s="700"/>
      <c r="I91" s="700"/>
      <c r="J91" s="700"/>
      <c r="K91" s="700"/>
      <c r="L91" s="700"/>
    </row>
    <row r="92" spans="1:12">
      <c r="A92" s="700"/>
      <c r="B92" s="700"/>
      <c r="C92" s="700"/>
      <c r="D92" s="700"/>
      <c r="E92" s="700"/>
      <c r="F92" s="700"/>
      <c r="G92" s="700"/>
      <c r="H92" s="700"/>
      <c r="I92" s="700"/>
      <c r="J92" s="700"/>
      <c r="K92" s="700"/>
      <c r="L92" s="700"/>
    </row>
  </sheetData>
  <mergeCells count="15">
    <mergeCell ref="N6:U7"/>
    <mergeCell ref="L5:M5"/>
    <mergeCell ref="B5:G5"/>
    <mergeCell ref="H5:K5"/>
    <mergeCell ref="A5:A7"/>
    <mergeCell ref="B6:B7"/>
    <mergeCell ref="C6:C7"/>
    <mergeCell ref="D6:D7"/>
    <mergeCell ref="E6:E7"/>
    <mergeCell ref="F6:G6"/>
    <mergeCell ref="M6:M7"/>
    <mergeCell ref="H6:H7"/>
    <mergeCell ref="I6:I7"/>
    <mergeCell ref="J6:K6"/>
    <mergeCell ref="L6:L7"/>
  </mergeCells>
  <phoneticPr fontId="14" type="noConversion"/>
  <printOptions horizontalCentered="1"/>
  <pageMargins left="0.70866141732283472" right="0.70866141732283472" top="0.70866141732283472" bottom="0.70866141732283472" header="0.51181102362204722" footer="0.31496062992125984"/>
  <pageSetup paperSize="9" firstPageNumber="62" orientation="portrait" blackAndWhite="1" useFirstPageNumber="1" r:id="rId1"/>
  <headerFooter alignWithMargins="0">
    <oddFooter>&amp;C&amp;"標楷體,標準"&amp;P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8"/>
  <sheetViews>
    <sheetView view="pageBreakPreview" topLeftCell="A13" zoomScale="65" zoomScaleNormal="100" zoomScaleSheetLayoutView="65" workbookViewId="0">
      <selection activeCell="C28" sqref="C28"/>
    </sheetView>
  </sheetViews>
  <sheetFormatPr defaultColWidth="9" defaultRowHeight="15.75"/>
  <cols>
    <col min="1" max="1" width="20" style="33" customWidth="1"/>
    <col min="2" max="2" width="16.5" style="33" customWidth="1"/>
    <col min="3" max="3" width="15.375" style="33" customWidth="1"/>
    <col min="4" max="4" width="12.5" style="33" customWidth="1"/>
    <col min="5" max="5" width="13.5" style="33" customWidth="1"/>
    <col min="6" max="6" width="13.625" style="33" customWidth="1"/>
    <col min="7" max="7" width="11.875" style="33" customWidth="1"/>
    <col min="8" max="8" width="24.75" style="33" customWidth="1"/>
    <col min="9" max="9" width="15" style="33" customWidth="1"/>
    <col min="10" max="12" width="8.75" style="33" customWidth="1"/>
    <col min="13" max="13" width="12.125" style="33" customWidth="1"/>
    <col min="14" max="14" width="8.75" style="33" customWidth="1"/>
    <col min="15" max="15" width="12.125" style="33" customWidth="1"/>
    <col min="16" max="16" width="8.625" style="33" customWidth="1"/>
    <col min="17" max="17" width="3.625" style="33" customWidth="1"/>
    <col min="18" max="16384" width="9" style="33"/>
  </cols>
  <sheetData>
    <row r="2" spans="1:18" ht="21">
      <c r="A2" s="616"/>
      <c r="B2" s="616"/>
      <c r="C2" s="616"/>
      <c r="D2" s="616"/>
      <c r="E2" s="616"/>
      <c r="F2" s="616"/>
      <c r="G2" s="617" t="s">
        <v>530</v>
      </c>
      <c r="H2" s="618" t="s">
        <v>602</v>
      </c>
      <c r="I2" s="616"/>
      <c r="J2" s="616"/>
      <c r="K2" s="616"/>
      <c r="L2" s="616"/>
      <c r="M2" s="616"/>
      <c r="N2" s="616"/>
      <c r="O2" s="616"/>
      <c r="P2" s="616"/>
    </row>
    <row r="3" spans="1:18" ht="25.5">
      <c r="A3" s="619"/>
      <c r="B3" s="619"/>
      <c r="C3" s="619"/>
      <c r="D3" s="619"/>
      <c r="E3" s="619"/>
      <c r="F3" s="619"/>
      <c r="G3" s="620" t="s">
        <v>531</v>
      </c>
      <c r="H3" s="608" t="s">
        <v>532</v>
      </c>
      <c r="I3" s="619"/>
      <c r="J3" s="619"/>
      <c r="K3" s="619"/>
      <c r="L3" s="619"/>
      <c r="M3" s="619"/>
      <c r="N3" s="619"/>
      <c r="O3" s="619"/>
      <c r="P3" s="619"/>
    </row>
    <row r="4" spans="1:18" ht="21" customHeight="1" thickBot="1">
      <c r="B4" s="621"/>
      <c r="C4" s="621"/>
      <c r="D4" s="621"/>
      <c r="F4" s="101"/>
      <c r="G4" s="622" t="s">
        <v>533</v>
      </c>
      <c r="H4" s="623" t="s">
        <v>652</v>
      </c>
      <c r="I4" s="101"/>
      <c r="P4" s="624" t="s">
        <v>346</v>
      </c>
    </row>
    <row r="5" spans="1:18">
      <c r="A5" s="1045" t="s">
        <v>603</v>
      </c>
      <c r="B5" s="1048" t="s">
        <v>604</v>
      </c>
      <c r="C5" s="1048"/>
      <c r="D5" s="1048"/>
      <c r="E5" s="1048"/>
      <c r="F5" s="1048"/>
      <c r="G5" s="1048"/>
      <c r="H5" s="1048"/>
      <c r="I5" s="1048"/>
      <c r="J5" s="1048"/>
      <c r="K5" s="1048"/>
      <c r="L5" s="1048"/>
      <c r="M5" s="1048" t="s">
        <v>605</v>
      </c>
      <c r="N5" s="1048"/>
      <c r="O5" s="1048"/>
      <c r="P5" s="1049"/>
    </row>
    <row r="6" spans="1:18">
      <c r="A6" s="1046"/>
      <c r="B6" s="1040" t="s">
        <v>606</v>
      </c>
      <c r="C6" s="1040"/>
      <c r="D6" s="1040"/>
      <c r="E6" s="1040"/>
      <c r="F6" s="1040"/>
      <c r="G6" s="1040"/>
      <c r="H6" s="1028" t="s">
        <v>607</v>
      </c>
      <c r="I6" s="1028" t="s">
        <v>534</v>
      </c>
      <c r="J6" s="1028" t="s">
        <v>608</v>
      </c>
      <c r="K6" s="1028" t="s">
        <v>609</v>
      </c>
      <c r="L6" s="1028" t="s">
        <v>535</v>
      </c>
      <c r="M6" s="1040" t="s">
        <v>610</v>
      </c>
      <c r="N6" s="1040"/>
      <c r="O6" s="1031" t="s">
        <v>536</v>
      </c>
      <c r="P6" s="1032"/>
    </row>
    <row r="7" spans="1:18" ht="16.149999999999999" customHeight="1">
      <c r="A7" s="1046"/>
      <c r="B7" s="1028" t="s">
        <v>611</v>
      </c>
      <c r="C7" s="1040" t="s">
        <v>612</v>
      </c>
      <c r="D7" s="1040"/>
      <c r="E7" s="1040"/>
      <c r="F7" s="1040"/>
      <c r="G7" s="1028" t="s">
        <v>613</v>
      </c>
      <c r="H7" s="1028"/>
      <c r="I7" s="1028"/>
      <c r="J7" s="1028"/>
      <c r="K7" s="1028"/>
      <c r="L7" s="1028"/>
      <c r="M7" s="1028" t="s">
        <v>537</v>
      </c>
      <c r="N7" s="1028" t="s">
        <v>538</v>
      </c>
      <c r="O7" s="1028" t="s">
        <v>537</v>
      </c>
      <c r="P7" s="1041" t="s">
        <v>538</v>
      </c>
    </row>
    <row r="8" spans="1:18" ht="34.9" customHeight="1">
      <c r="A8" s="1047"/>
      <c r="B8" s="1028"/>
      <c r="C8" s="889" t="s">
        <v>539</v>
      </c>
      <c r="D8" s="889" t="s">
        <v>540</v>
      </c>
      <c r="E8" s="889" t="s">
        <v>614</v>
      </c>
      <c r="F8" s="286" t="s">
        <v>541</v>
      </c>
      <c r="G8" s="1028"/>
      <c r="H8" s="1028"/>
      <c r="I8" s="1028"/>
      <c r="J8" s="1028"/>
      <c r="K8" s="1028"/>
      <c r="L8" s="1028"/>
      <c r="M8" s="1028"/>
      <c r="N8" s="1028"/>
      <c r="O8" s="1028"/>
      <c r="P8" s="1041"/>
    </row>
    <row r="9" spans="1:18" ht="19.899999999999999" customHeight="1">
      <c r="A9" s="533" t="s">
        <v>616</v>
      </c>
      <c r="B9" s="650">
        <v>13356295</v>
      </c>
      <c r="C9" s="650">
        <v>9101083</v>
      </c>
      <c r="D9" s="650">
        <v>0</v>
      </c>
      <c r="E9" s="650">
        <v>4255212</v>
      </c>
      <c r="F9" s="650">
        <v>0</v>
      </c>
      <c r="G9" s="650">
        <v>0</v>
      </c>
      <c r="H9" s="625"/>
      <c r="I9" s="625"/>
      <c r="J9" s="626"/>
      <c r="K9" s="626"/>
      <c r="L9" s="626"/>
      <c r="M9" s="536">
        <v>1717330</v>
      </c>
      <c r="N9" s="727">
        <v>12.857832205712738</v>
      </c>
      <c r="O9" s="536">
        <v>6860750</v>
      </c>
      <c r="P9" s="728">
        <v>51.367164322141733</v>
      </c>
    </row>
    <row r="10" spans="1:18" ht="19.899999999999999" customHeight="1">
      <c r="A10" s="83" t="s">
        <v>593</v>
      </c>
      <c r="B10" s="650">
        <v>13356295</v>
      </c>
      <c r="C10" s="650">
        <v>9101083</v>
      </c>
      <c r="D10" s="650">
        <v>0</v>
      </c>
      <c r="E10" s="650">
        <v>4255212</v>
      </c>
      <c r="F10" s="650">
        <v>0</v>
      </c>
      <c r="G10" s="650">
        <v>0</v>
      </c>
      <c r="H10" s="625"/>
      <c r="I10" s="627"/>
      <c r="J10" s="627"/>
      <c r="K10" s="627"/>
      <c r="L10" s="627"/>
      <c r="M10" s="536">
        <v>1717330</v>
      </c>
      <c r="N10" s="727">
        <v>12.857832205712738</v>
      </c>
      <c r="O10" s="536">
        <v>6860750</v>
      </c>
      <c r="P10" s="728">
        <v>51.367164322141733</v>
      </c>
    </row>
    <row r="11" spans="1:18" s="628" customFormat="1" ht="134.44999999999999" customHeight="1">
      <c r="A11" s="359" t="s">
        <v>617</v>
      </c>
      <c r="B11" s="650">
        <v>5447402</v>
      </c>
      <c r="C11" s="726">
        <v>5447402</v>
      </c>
      <c r="D11" s="725">
        <v>0</v>
      </c>
      <c r="E11" s="726">
        <v>0</v>
      </c>
      <c r="F11" s="726">
        <v>0</v>
      </c>
      <c r="G11" s="650">
        <v>0</v>
      </c>
      <c r="H11" s="875" t="s">
        <v>740</v>
      </c>
      <c r="I11" s="785" t="s">
        <v>741</v>
      </c>
      <c r="J11" s="537" t="s">
        <v>742</v>
      </c>
      <c r="K11" s="538">
        <v>4.1500000000000002E-2</v>
      </c>
      <c r="L11" s="537" t="s">
        <v>743</v>
      </c>
      <c r="M11" s="650">
        <v>750000</v>
      </c>
      <c r="N11" s="727">
        <v>13.768031072426821</v>
      </c>
      <c r="O11" s="414">
        <v>1726342</v>
      </c>
      <c r="P11" s="728">
        <v>31.691107063513947</v>
      </c>
      <c r="R11" s="629"/>
    </row>
    <row r="12" spans="1:18" s="628" customFormat="1" ht="19.899999999999999" customHeight="1">
      <c r="A12" s="359"/>
      <c r="B12" s="650"/>
      <c r="C12" s="726"/>
      <c r="D12" s="725"/>
      <c r="E12" s="726"/>
      <c r="F12" s="726"/>
      <c r="G12" s="650"/>
      <c r="H12" s="770"/>
      <c r="I12" s="785"/>
      <c r="J12" s="771"/>
      <c r="K12" s="873"/>
      <c r="L12" s="772"/>
      <c r="M12" s="650"/>
      <c r="N12" s="727"/>
      <c r="O12" s="414"/>
      <c r="P12" s="728"/>
      <c r="R12" s="629"/>
    </row>
    <row r="13" spans="1:18" s="628" customFormat="1" ht="271.14999999999998" customHeight="1">
      <c r="A13" s="359" t="s">
        <v>699</v>
      </c>
      <c r="B13" s="650">
        <v>6696068</v>
      </c>
      <c r="C13" s="650">
        <v>2440856</v>
      </c>
      <c r="D13" s="725">
        <v>0</v>
      </c>
      <c r="E13" s="650">
        <v>4255212</v>
      </c>
      <c r="F13" s="650">
        <v>0</v>
      </c>
      <c r="G13" s="650">
        <v>0</v>
      </c>
      <c r="H13" s="875" t="s">
        <v>744</v>
      </c>
      <c r="I13" s="876" t="s">
        <v>745</v>
      </c>
      <c r="J13" s="1042" t="s">
        <v>746</v>
      </c>
      <c r="K13" s="1043">
        <v>0</v>
      </c>
      <c r="L13" s="1044">
        <v>0</v>
      </c>
      <c r="M13" s="650">
        <v>798330</v>
      </c>
      <c r="N13" s="727">
        <v>11.922369963984835</v>
      </c>
      <c r="O13" s="773">
        <v>4946408</v>
      </c>
      <c r="P13" s="728">
        <v>73.870337039588009</v>
      </c>
    </row>
    <row r="14" spans="1:18" s="628" customFormat="1" ht="159" customHeight="1">
      <c r="A14" s="683" t="s">
        <v>618</v>
      </c>
      <c r="B14" s="650">
        <v>1212825</v>
      </c>
      <c r="C14" s="726">
        <v>1212825</v>
      </c>
      <c r="D14" s="725">
        <v>0</v>
      </c>
      <c r="E14" s="726">
        <v>0</v>
      </c>
      <c r="F14" s="878">
        <v>0</v>
      </c>
      <c r="G14" s="879">
        <v>0</v>
      </c>
      <c r="H14" s="880" t="s">
        <v>747</v>
      </c>
      <c r="I14" s="404" t="s">
        <v>748</v>
      </c>
      <c r="J14" s="1033" t="s">
        <v>749</v>
      </c>
      <c r="K14" s="1034">
        <v>0</v>
      </c>
      <c r="L14" s="1035">
        <v>0</v>
      </c>
      <c r="M14" s="650">
        <v>169000</v>
      </c>
      <c r="N14" s="727">
        <v>13.934409333580689</v>
      </c>
      <c r="O14" s="650">
        <v>188000</v>
      </c>
      <c r="P14" s="728">
        <v>15.500999732030591</v>
      </c>
    </row>
    <row r="15" spans="1:18" s="628" customFormat="1" ht="19.899999999999999" customHeight="1">
      <c r="A15" s="359"/>
      <c r="B15" s="650"/>
      <c r="C15" s="725"/>
      <c r="D15" s="725"/>
      <c r="E15" s="650"/>
      <c r="F15" s="650"/>
      <c r="G15" s="650"/>
      <c r="H15" s="770"/>
      <c r="I15" s="723"/>
      <c r="J15" s="768"/>
      <c r="K15" s="873"/>
      <c r="L15" s="769"/>
      <c r="M15" s="650"/>
      <c r="N15" s="727"/>
      <c r="O15" s="773"/>
      <c r="P15" s="728"/>
    </row>
    <row r="16" spans="1:18" s="628" customFormat="1" ht="19.899999999999999" hidden="1" customHeight="1">
      <c r="A16" s="83" t="s">
        <v>595</v>
      </c>
      <c r="B16" s="650">
        <v>0</v>
      </c>
      <c r="C16" s="650">
        <v>0</v>
      </c>
      <c r="D16" s="650">
        <v>0</v>
      </c>
      <c r="E16" s="650">
        <v>0</v>
      </c>
      <c r="F16" s="650">
        <v>0</v>
      </c>
      <c r="G16" s="650">
        <v>0</v>
      </c>
      <c r="H16" s="770"/>
      <c r="I16" s="723"/>
      <c r="J16" s="768"/>
      <c r="K16" s="873"/>
      <c r="L16" s="769"/>
      <c r="M16" s="650">
        <v>0</v>
      </c>
      <c r="N16" s="727" t="e">
        <v>#DIV/0!</v>
      </c>
      <c r="O16" s="650">
        <v>0</v>
      </c>
      <c r="P16" s="728" t="e">
        <v>#DIV/0!</v>
      </c>
    </row>
    <row r="17" spans="1:16" s="628" customFormat="1" ht="159" hidden="1" customHeight="1">
      <c r="A17" s="683"/>
      <c r="B17" s="650"/>
      <c r="C17" s="726"/>
      <c r="D17" s="725"/>
      <c r="E17" s="726"/>
      <c r="F17" s="878"/>
      <c r="G17" s="879"/>
      <c r="H17" s="880"/>
      <c r="I17" s="404"/>
      <c r="J17" s="1033"/>
      <c r="K17" s="1034"/>
      <c r="L17" s="1035"/>
      <c r="M17" s="650"/>
      <c r="N17" s="727"/>
      <c r="O17" s="650"/>
      <c r="P17" s="728"/>
    </row>
    <row r="18" spans="1:16" s="628" customFormat="1" ht="19.899999999999999" customHeight="1">
      <c r="A18" s="683"/>
      <c r="B18" s="650"/>
      <c r="C18" s="726"/>
      <c r="D18" s="725"/>
      <c r="E18" s="726"/>
      <c r="F18" s="726"/>
      <c r="G18" s="650"/>
      <c r="H18" s="770"/>
      <c r="I18" s="895"/>
      <c r="J18" s="765"/>
      <c r="K18" s="766"/>
      <c r="L18" s="767"/>
      <c r="M18" s="650"/>
      <c r="N18" s="727"/>
      <c r="O18" s="650"/>
      <c r="P18" s="728"/>
    </row>
    <row r="19" spans="1:16" s="628" customFormat="1" ht="19.899999999999999" customHeight="1">
      <c r="A19" s="683"/>
      <c r="B19" s="650"/>
      <c r="C19" s="726"/>
      <c r="D19" s="725"/>
      <c r="E19" s="726"/>
      <c r="F19" s="726"/>
      <c r="G19" s="650"/>
      <c r="H19" s="770"/>
      <c r="I19" s="895"/>
      <c r="J19" s="765"/>
      <c r="K19" s="766"/>
      <c r="L19" s="767"/>
      <c r="M19" s="650"/>
      <c r="N19" s="727"/>
      <c r="O19" s="650"/>
      <c r="P19" s="728"/>
    </row>
    <row r="20" spans="1:16" s="628" customFormat="1" ht="19.899999999999999" customHeight="1">
      <c r="A20" s="775"/>
      <c r="B20" s="652"/>
      <c r="C20" s="776"/>
      <c r="D20" s="777"/>
      <c r="E20" s="776"/>
      <c r="F20" s="776"/>
      <c r="G20" s="652"/>
      <c r="H20" s="743"/>
      <c r="I20" s="778"/>
      <c r="J20" s="779"/>
      <c r="K20" s="780"/>
      <c r="L20" s="781"/>
      <c r="M20" s="652"/>
      <c r="N20" s="782"/>
      <c r="O20" s="652"/>
      <c r="P20" s="783"/>
    </row>
    <row r="21" spans="1:16" s="628" customFormat="1" ht="36" customHeight="1">
      <c r="A21" s="533" t="s">
        <v>615</v>
      </c>
      <c r="B21" s="650">
        <v>3048571</v>
      </c>
      <c r="C21" s="650">
        <v>3048571</v>
      </c>
      <c r="D21" s="650">
        <v>0</v>
      </c>
      <c r="E21" s="650">
        <v>0</v>
      </c>
      <c r="F21" s="650">
        <v>0</v>
      </c>
      <c r="G21" s="650">
        <v>0</v>
      </c>
      <c r="H21" s="536"/>
      <c r="I21" s="291"/>
      <c r="J21" s="536"/>
      <c r="K21" s="536"/>
      <c r="L21" s="536"/>
      <c r="M21" s="536">
        <v>2159637</v>
      </c>
      <c r="N21" s="727">
        <v>70.840961224127625</v>
      </c>
      <c r="O21" s="536">
        <v>2174328</v>
      </c>
      <c r="P21" s="728">
        <v>71.322859136296969</v>
      </c>
    </row>
    <row r="22" spans="1:16" ht="19.899999999999999" customHeight="1">
      <c r="A22" s="83" t="s">
        <v>597</v>
      </c>
      <c r="B22" s="650">
        <v>945420</v>
      </c>
      <c r="C22" s="650">
        <v>945420</v>
      </c>
      <c r="D22" s="650">
        <v>0</v>
      </c>
      <c r="E22" s="650">
        <v>0</v>
      </c>
      <c r="F22" s="650">
        <v>0</v>
      </c>
      <c r="G22" s="650">
        <v>0</v>
      </c>
      <c r="H22" s="627"/>
      <c r="I22" s="627"/>
      <c r="J22" s="627"/>
      <c r="K22" s="627"/>
      <c r="L22" s="627"/>
      <c r="M22" s="650">
        <v>56486</v>
      </c>
      <c r="N22" s="727">
        <v>5.9746990755431444</v>
      </c>
      <c r="O22" s="650">
        <v>71177</v>
      </c>
      <c r="P22" s="728">
        <v>7.5286116223477393</v>
      </c>
    </row>
    <row r="23" spans="1:16" ht="71.45" customHeight="1">
      <c r="A23" s="683" t="s">
        <v>653</v>
      </c>
      <c r="B23" s="650">
        <v>280637</v>
      </c>
      <c r="C23" s="650">
        <v>280637</v>
      </c>
      <c r="D23" s="725">
        <v>0</v>
      </c>
      <c r="E23" s="726">
        <v>0</v>
      </c>
      <c r="F23" s="726">
        <v>0</v>
      </c>
      <c r="G23" s="650">
        <v>0</v>
      </c>
      <c r="H23" s="875" t="s">
        <v>750</v>
      </c>
      <c r="I23" s="877" t="s">
        <v>751</v>
      </c>
      <c r="J23" s="724">
        <v>0.03</v>
      </c>
      <c r="K23" s="881">
        <v>7.3999999999999996E-2</v>
      </c>
      <c r="L23" s="537" t="s">
        <v>752</v>
      </c>
      <c r="M23" s="650">
        <v>50000</v>
      </c>
      <c r="N23" s="727">
        <v>17.816610069235349</v>
      </c>
      <c r="O23" s="650">
        <v>56292</v>
      </c>
      <c r="P23" s="728">
        <v>20.058652280347921</v>
      </c>
    </row>
    <row r="24" spans="1:16" ht="19.899999999999999" customHeight="1">
      <c r="A24" s="683"/>
      <c r="B24" s="650"/>
      <c r="C24" s="650"/>
      <c r="D24" s="725"/>
      <c r="E24" s="726"/>
      <c r="F24" s="726"/>
      <c r="G24" s="650"/>
      <c r="H24" s="875"/>
      <c r="I24" s="877"/>
      <c r="J24" s="774"/>
      <c r="K24" s="873"/>
      <c r="L24" s="772"/>
      <c r="M24" s="650"/>
      <c r="N24" s="727"/>
      <c r="O24" s="650"/>
      <c r="P24" s="728"/>
    </row>
    <row r="25" spans="1:16" ht="101.45" customHeight="1">
      <c r="A25" s="81" t="s">
        <v>638</v>
      </c>
      <c r="B25" s="882">
        <v>664783</v>
      </c>
      <c r="C25" s="882">
        <v>664783</v>
      </c>
      <c r="D25" s="725">
        <v>0</v>
      </c>
      <c r="E25" s="726">
        <v>0</v>
      </c>
      <c r="F25" s="726">
        <v>0</v>
      </c>
      <c r="G25" s="650">
        <v>0</v>
      </c>
      <c r="H25" s="875" t="s">
        <v>753</v>
      </c>
      <c r="I25" s="877" t="s">
        <v>754</v>
      </c>
      <c r="J25" s="1033" t="s">
        <v>755</v>
      </c>
      <c r="K25" s="1034">
        <v>0</v>
      </c>
      <c r="L25" s="1035">
        <v>0</v>
      </c>
      <c r="M25" s="650">
        <v>6486</v>
      </c>
      <c r="N25" s="727">
        <v>0.9756567180568696</v>
      </c>
      <c r="O25" s="650">
        <v>14885</v>
      </c>
      <c r="P25" s="728">
        <v>2.2390765106809289</v>
      </c>
    </row>
    <row r="26" spans="1:16" ht="19.899999999999999" customHeight="1">
      <c r="A26" s="81"/>
      <c r="B26" s="882"/>
      <c r="C26" s="882"/>
      <c r="D26" s="725"/>
      <c r="E26" s="726"/>
      <c r="F26" s="726"/>
      <c r="G26" s="650"/>
      <c r="H26" s="880"/>
      <c r="I26" s="785"/>
      <c r="J26" s="890"/>
      <c r="K26" s="891"/>
      <c r="L26" s="892"/>
      <c r="M26" s="650"/>
      <c r="N26" s="727"/>
      <c r="O26" s="650"/>
      <c r="P26" s="728"/>
    </row>
    <row r="27" spans="1:16" ht="19.899999999999999" customHeight="1">
      <c r="A27" s="81"/>
      <c r="B27" s="882"/>
      <c r="C27" s="882"/>
      <c r="D27" s="725"/>
      <c r="E27" s="726"/>
      <c r="F27" s="726"/>
      <c r="G27" s="650"/>
      <c r="H27" s="880"/>
      <c r="I27" s="785"/>
      <c r="J27" s="890"/>
      <c r="K27" s="891"/>
      <c r="L27" s="892"/>
      <c r="M27" s="650"/>
      <c r="N27" s="727"/>
      <c r="O27" s="650"/>
      <c r="P27" s="728"/>
    </row>
    <row r="28" spans="1:16" ht="19.899999999999999" customHeight="1">
      <c r="A28" s="83" t="s">
        <v>598</v>
      </c>
      <c r="B28" s="650">
        <v>2103151</v>
      </c>
      <c r="C28" s="650">
        <v>2103151</v>
      </c>
      <c r="D28" s="725">
        <v>0</v>
      </c>
      <c r="E28" s="726">
        <v>0</v>
      </c>
      <c r="F28" s="726">
        <v>0</v>
      </c>
      <c r="G28" s="650">
        <v>0</v>
      </c>
      <c r="H28" s="627"/>
      <c r="I28" s="785" t="s">
        <v>654</v>
      </c>
      <c r="J28" s="627"/>
      <c r="K28" s="627"/>
      <c r="L28" s="627"/>
      <c r="M28" s="650">
        <v>2103151</v>
      </c>
      <c r="N28" s="727">
        <v>100</v>
      </c>
      <c r="O28" s="650">
        <v>2103151</v>
      </c>
      <c r="P28" s="728">
        <v>100</v>
      </c>
    </row>
    <row r="29" spans="1:16" ht="19.899999999999999" customHeight="1">
      <c r="A29" s="83"/>
      <c r="B29" s="650"/>
      <c r="C29" s="650"/>
      <c r="D29" s="725"/>
      <c r="E29" s="726"/>
      <c r="F29" s="726"/>
      <c r="G29" s="650"/>
      <c r="H29" s="627"/>
      <c r="I29" s="785"/>
      <c r="J29" s="627"/>
      <c r="K29" s="627"/>
      <c r="L29" s="627"/>
      <c r="M29" s="650"/>
      <c r="N29" s="727"/>
      <c r="O29" s="650"/>
      <c r="P29" s="728"/>
    </row>
    <row r="30" spans="1:16" ht="19.899999999999999" customHeight="1">
      <c r="A30" s="83"/>
      <c r="B30" s="650"/>
      <c r="C30" s="650"/>
      <c r="D30" s="725"/>
      <c r="E30" s="726"/>
      <c r="F30" s="726"/>
      <c r="G30" s="650"/>
      <c r="H30" s="627"/>
      <c r="I30" s="785"/>
      <c r="J30" s="627"/>
      <c r="K30" s="627"/>
      <c r="L30" s="627"/>
      <c r="M30" s="650"/>
      <c r="N30" s="727"/>
      <c r="O30" s="650"/>
      <c r="P30" s="728"/>
    </row>
    <row r="31" spans="1:16" ht="19.899999999999999" customHeight="1">
      <c r="A31" s="83"/>
      <c r="B31" s="650"/>
      <c r="C31" s="650"/>
      <c r="D31" s="725"/>
      <c r="E31" s="726"/>
      <c r="F31" s="726"/>
      <c r="G31" s="650"/>
      <c r="H31" s="627"/>
      <c r="I31" s="785"/>
      <c r="J31" s="627"/>
      <c r="K31" s="627"/>
      <c r="L31" s="627"/>
      <c r="M31" s="650"/>
      <c r="N31" s="727"/>
      <c r="O31" s="650"/>
      <c r="P31" s="728"/>
    </row>
    <row r="32" spans="1:16" ht="19.899999999999999" customHeight="1">
      <c r="A32" s="83"/>
      <c r="B32" s="650"/>
      <c r="C32" s="650"/>
      <c r="D32" s="725"/>
      <c r="E32" s="726"/>
      <c r="F32" s="726"/>
      <c r="G32" s="650"/>
      <c r="H32" s="627"/>
      <c r="I32" s="785"/>
      <c r="J32" s="627"/>
      <c r="K32" s="627"/>
      <c r="L32" s="627"/>
      <c r="M32" s="650"/>
      <c r="N32" s="727"/>
      <c r="O32" s="650"/>
      <c r="P32" s="728"/>
    </row>
    <row r="33" spans="1:16" ht="19.899999999999999" hidden="1" customHeight="1">
      <c r="A33" s="83"/>
      <c r="B33" s="650"/>
      <c r="C33" s="650"/>
      <c r="D33" s="725"/>
      <c r="E33" s="726"/>
      <c r="F33" s="726"/>
      <c r="G33" s="650"/>
      <c r="H33" s="627"/>
      <c r="I33" s="785"/>
      <c r="J33" s="627"/>
      <c r="K33" s="627"/>
      <c r="L33" s="627"/>
      <c r="M33" s="650"/>
      <c r="N33" s="727"/>
      <c r="O33" s="650"/>
      <c r="P33" s="728"/>
    </row>
    <row r="34" spans="1:16" ht="13.15" hidden="1" customHeight="1">
      <c r="A34" s="83"/>
      <c r="B34" s="650"/>
      <c r="C34" s="650"/>
      <c r="D34" s="725"/>
      <c r="E34" s="726"/>
      <c r="F34" s="726"/>
      <c r="G34" s="650"/>
      <c r="H34" s="627"/>
      <c r="I34" s="785"/>
      <c r="J34" s="627"/>
      <c r="K34" s="627"/>
      <c r="L34" s="627"/>
      <c r="M34" s="650"/>
      <c r="N34" s="727"/>
      <c r="O34" s="650"/>
      <c r="P34" s="728"/>
    </row>
    <row r="35" spans="1:16" ht="19.899999999999999" hidden="1" customHeight="1">
      <c r="A35" s="83"/>
      <c r="B35" s="650"/>
      <c r="C35" s="650"/>
      <c r="D35" s="725"/>
      <c r="E35" s="726"/>
      <c r="F35" s="726"/>
      <c r="G35" s="650"/>
      <c r="H35" s="627"/>
      <c r="I35" s="785"/>
      <c r="J35" s="627"/>
      <c r="K35" s="627"/>
      <c r="L35" s="627"/>
      <c r="M35" s="650"/>
      <c r="N35" s="727"/>
      <c r="O35" s="650"/>
      <c r="P35" s="728"/>
    </row>
    <row r="36" spans="1:16" ht="19.899999999999999" customHeight="1">
      <c r="A36" s="83"/>
      <c r="B36" s="650"/>
      <c r="C36" s="650"/>
      <c r="D36" s="725"/>
      <c r="E36" s="726"/>
      <c r="F36" s="726"/>
      <c r="G36" s="650"/>
      <c r="H36" s="627"/>
      <c r="I36" s="785"/>
      <c r="J36" s="627"/>
      <c r="K36" s="627"/>
      <c r="L36" s="627"/>
      <c r="M36" s="650"/>
      <c r="N36" s="727"/>
      <c r="O36" s="650"/>
      <c r="P36" s="728"/>
    </row>
    <row r="37" spans="1:16" ht="6" customHeight="1">
      <c r="A37" s="83"/>
      <c r="B37" s="650"/>
      <c r="C37" s="650"/>
      <c r="D37" s="725"/>
      <c r="E37" s="726"/>
      <c r="F37" s="726"/>
      <c r="G37" s="650"/>
      <c r="H37" s="627"/>
      <c r="I37" s="785"/>
      <c r="J37" s="627"/>
      <c r="K37" s="627"/>
      <c r="L37" s="627"/>
      <c r="M37" s="650"/>
      <c r="N37" s="727"/>
      <c r="O37" s="650"/>
      <c r="P37" s="728"/>
    </row>
    <row r="38" spans="1:16" ht="19.899999999999999" customHeight="1">
      <c r="A38" s="83"/>
      <c r="B38" s="650"/>
      <c r="C38" s="650"/>
      <c r="D38" s="725"/>
      <c r="E38" s="726"/>
      <c r="F38" s="726"/>
      <c r="G38" s="650"/>
      <c r="H38" s="627"/>
      <c r="I38" s="785"/>
      <c r="J38" s="627"/>
      <c r="K38" s="627"/>
      <c r="L38" s="627"/>
      <c r="M38" s="650"/>
      <c r="N38" s="727"/>
      <c r="O38" s="650"/>
      <c r="P38" s="728"/>
    </row>
    <row r="39" spans="1:16" ht="28.15" customHeight="1">
      <c r="A39" s="83"/>
      <c r="B39" s="650"/>
      <c r="C39" s="650"/>
      <c r="D39" s="725"/>
      <c r="E39" s="726"/>
      <c r="F39" s="726"/>
      <c r="G39" s="650"/>
      <c r="H39" s="627"/>
      <c r="I39" s="785"/>
      <c r="J39" s="627"/>
      <c r="K39" s="627"/>
      <c r="L39" s="627"/>
      <c r="M39" s="650"/>
      <c r="N39" s="727"/>
      <c r="O39" s="650"/>
      <c r="P39" s="728"/>
    </row>
    <row r="40" spans="1:16" ht="36.6" customHeight="1">
      <c r="A40" s="83"/>
      <c r="B40" s="650"/>
      <c r="C40" s="650"/>
      <c r="D40" s="725"/>
      <c r="E40" s="726"/>
      <c r="F40" s="726"/>
      <c r="G40" s="650"/>
      <c r="H40" s="627"/>
      <c r="I40" s="785"/>
      <c r="J40" s="627"/>
      <c r="K40" s="627"/>
      <c r="L40" s="627"/>
      <c r="M40" s="650"/>
      <c r="N40" s="727"/>
      <c r="O40" s="650"/>
      <c r="P40" s="728"/>
    </row>
    <row r="41" spans="1:16" s="630" customFormat="1" ht="19.899999999999999" customHeight="1" thickBot="1">
      <c r="A41" s="729" t="s">
        <v>619</v>
      </c>
      <c r="B41" s="730">
        <v>16404866</v>
      </c>
      <c r="C41" s="730">
        <v>12149654</v>
      </c>
      <c r="D41" s="730">
        <v>0</v>
      </c>
      <c r="E41" s="730">
        <v>4255212</v>
      </c>
      <c r="F41" s="730">
        <v>0</v>
      </c>
      <c r="G41" s="730">
        <v>0</v>
      </c>
      <c r="H41" s="731"/>
      <c r="I41" s="731"/>
      <c r="J41" s="731"/>
      <c r="K41" s="731"/>
      <c r="L41" s="731"/>
      <c r="M41" s="730">
        <v>3876967</v>
      </c>
      <c r="N41" s="732">
        <v>23.633030589826216</v>
      </c>
      <c r="O41" s="730">
        <v>9035078</v>
      </c>
      <c r="P41" s="733">
        <v>55.075597691562983</v>
      </c>
    </row>
    <row r="42" spans="1:16" ht="16.5">
      <c r="A42" s="6" t="s">
        <v>637</v>
      </c>
    </row>
    <row r="43" spans="1:16" s="6" customFormat="1" ht="39.6" customHeight="1">
      <c r="A43" s="1050" t="s">
        <v>724</v>
      </c>
      <c r="B43" s="1050"/>
      <c r="C43" s="1050"/>
      <c r="D43" s="1050"/>
      <c r="E43" s="1050"/>
      <c r="F43" s="1050"/>
      <c r="G43" s="1050"/>
      <c r="H43" s="1050"/>
      <c r="I43" s="1050"/>
      <c r="J43" s="1050"/>
      <c r="K43" s="1050"/>
      <c r="L43" s="1050"/>
      <c r="M43" s="1050"/>
      <c r="N43" s="1050"/>
      <c r="O43" s="1050"/>
      <c r="P43" s="1050"/>
    </row>
    <row r="44" spans="1:16" s="6" customFormat="1" ht="53.45" customHeight="1">
      <c r="A44" s="1036" t="s">
        <v>701</v>
      </c>
      <c r="B44" s="1036"/>
      <c r="C44" s="1036"/>
      <c r="D44" s="1036"/>
      <c r="E44" s="1036"/>
      <c r="F44" s="1036"/>
      <c r="G44" s="1036"/>
      <c r="H44" s="1036"/>
      <c r="I44" s="1036"/>
      <c r="J44" s="1036"/>
      <c r="K44" s="1036"/>
      <c r="L44" s="1036"/>
      <c r="M44" s="1036"/>
      <c r="N44" s="1036"/>
      <c r="O44" s="1036"/>
      <c r="P44" s="1036"/>
    </row>
    <row r="45" spans="1:16" s="6" customFormat="1" ht="21.6" customHeight="1">
      <c r="A45" s="1029" t="s">
        <v>687</v>
      </c>
      <c r="B45" s="1029"/>
      <c r="C45" s="1029"/>
      <c r="D45" s="1029"/>
      <c r="E45" s="1029"/>
      <c r="F45" s="1029"/>
      <c r="G45" s="1029"/>
      <c r="H45" s="899"/>
      <c r="I45" s="899"/>
      <c r="J45" s="899"/>
      <c r="K45" s="899"/>
      <c r="L45" s="899"/>
      <c r="M45" s="899"/>
      <c r="N45" s="899"/>
      <c r="O45" s="899"/>
      <c r="P45" s="899"/>
    </row>
    <row r="46" spans="1:16" s="6" customFormat="1" ht="24" customHeight="1">
      <c r="A46" s="1037" t="s">
        <v>723</v>
      </c>
      <c r="B46" s="1037"/>
      <c r="C46" s="1037"/>
      <c r="D46" s="1037"/>
      <c r="E46" s="1037"/>
      <c r="F46" s="1037"/>
      <c r="G46" s="1037"/>
      <c r="H46" s="1037"/>
      <c r="I46" s="1037"/>
      <c r="J46" s="1037"/>
      <c r="K46" s="1037"/>
      <c r="L46" s="1037"/>
      <c r="M46" s="1037"/>
      <c r="N46" s="1037"/>
      <c r="O46" s="1037"/>
      <c r="P46" s="1037"/>
    </row>
    <row r="47" spans="1:16" s="6" customFormat="1" ht="22.9" customHeight="1">
      <c r="A47" s="1029" t="s">
        <v>700</v>
      </c>
      <c r="B47" s="1030"/>
      <c r="C47" s="1030"/>
      <c r="D47" s="1030"/>
      <c r="E47" s="1030"/>
      <c r="F47" s="1030"/>
      <c r="G47" s="1030"/>
      <c r="H47" s="1030"/>
      <c r="I47" s="1030"/>
      <c r="J47" s="1030"/>
      <c r="K47" s="1030"/>
      <c r="L47" s="1030"/>
      <c r="M47" s="1030"/>
      <c r="N47" s="1030"/>
      <c r="O47" s="1030"/>
      <c r="P47" s="1030"/>
    </row>
    <row r="48" spans="1:16" ht="25.15" customHeight="1">
      <c r="A48" s="1038" t="s">
        <v>686</v>
      </c>
      <c r="B48" s="1039"/>
      <c r="C48" s="1039"/>
      <c r="D48" s="1039"/>
      <c r="E48" s="1039"/>
      <c r="F48" s="1039"/>
      <c r="G48" s="1039"/>
      <c r="H48" s="1039"/>
      <c r="I48" s="1039"/>
      <c r="J48" s="1039"/>
      <c r="K48" s="1039"/>
      <c r="L48" s="1039"/>
      <c r="M48" s="1039"/>
      <c r="N48" s="1039"/>
      <c r="O48" s="1039"/>
      <c r="P48" s="1039"/>
    </row>
  </sheetData>
  <mergeCells count="28">
    <mergeCell ref="A48:P48"/>
    <mergeCell ref="C7:F7"/>
    <mergeCell ref="G7:G8"/>
    <mergeCell ref="M7:M8"/>
    <mergeCell ref="N7:N8"/>
    <mergeCell ref="O7:O8"/>
    <mergeCell ref="J25:L25"/>
    <mergeCell ref="P7:P8"/>
    <mergeCell ref="J17:L17"/>
    <mergeCell ref="J13:L13"/>
    <mergeCell ref="A5:A8"/>
    <mergeCell ref="B5:L5"/>
    <mergeCell ref="M5:P5"/>
    <mergeCell ref="B6:G6"/>
    <mergeCell ref="A43:P43"/>
    <mergeCell ref="M6:N6"/>
    <mergeCell ref="H6:H8"/>
    <mergeCell ref="A47:P47"/>
    <mergeCell ref="B7:B8"/>
    <mergeCell ref="I6:I8"/>
    <mergeCell ref="J6:J8"/>
    <mergeCell ref="K6:K8"/>
    <mergeCell ref="L6:L8"/>
    <mergeCell ref="O6:P6"/>
    <mergeCell ref="J14:L14"/>
    <mergeCell ref="A45:G45"/>
    <mergeCell ref="A44:P44"/>
    <mergeCell ref="A46:P46"/>
  </mergeCells>
  <phoneticPr fontId="14" type="noConversion"/>
  <printOptions horizontalCentered="1"/>
  <pageMargins left="0.47244094488188981" right="0.47244094488188981" top="0.78740157480314965" bottom="0.78740157480314965" header="0.15748031496062992" footer="0.31496062992125984"/>
  <pageSetup paperSize="9" scale="85" firstPageNumber="64" pageOrder="overThenDown" orientation="portrait" blackAndWhite="1" useFirstPageNumber="1" r:id="rId1"/>
  <headerFooter alignWithMargins="0">
    <oddFooter>&amp;C&amp;"標楷體,標準"&amp;P</oddFooter>
  </headerFooter>
  <colBreaks count="1" manualBreakCount="1">
    <brk id="7" max="1048575" man="1"/>
  </col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dimension ref="A1:J34"/>
  <sheetViews>
    <sheetView view="pageBreakPreview" zoomScale="75" zoomScaleNormal="100" zoomScaleSheetLayoutView="75" workbookViewId="0">
      <pane xSplit="1" ySplit="6" topLeftCell="B7" activePane="bottomRight" state="frozen"/>
      <selection activeCell="C28" sqref="C28"/>
      <selection pane="topRight" activeCell="C28" sqref="C28"/>
      <selection pane="bottomLeft" activeCell="C28" sqref="C28"/>
      <selection pane="bottomRight" activeCell="C28" sqref="C28"/>
    </sheetView>
  </sheetViews>
  <sheetFormatPr defaultColWidth="9" defaultRowHeight="16.5"/>
  <cols>
    <col min="1" max="1" width="19.375" style="6" customWidth="1"/>
    <col min="2" max="2" width="10.875" style="6" customWidth="1"/>
    <col min="3" max="4" width="13.5" style="23" customWidth="1"/>
    <col min="5" max="5" width="11.25" style="23" customWidth="1"/>
    <col min="6" max="6" width="10.875" style="23" customWidth="1"/>
    <col min="7" max="7" width="9.25" style="23" customWidth="1"/>
    <col min="8" max="8" width="5.75" style="23" customWidth="1"/>
    <col min="9" max="9" width="4.375" style="23" customWidth="1"/>
    <col min="10" max="10" width="12" style="23" customWidth="1"/>
    <col min="11" max="16384" width="9" style="23"/>
  </cols>
  <sheetData>
    <row r="1" spans="1:10" s="6" customFormat="1" ht="19.5">
      <c r="A1" s="41"/>
      <c r="B1" s="41"/>
      <c r="C1" s="41"/>
      <c r="D1" s="41"/>
      <c r="E1" s="41"/>
      <c r="F1" s="41"/>
      <c r="G1" s="41"/>
      <c r="H1" s="41"/>
      <c r="I1" s="41"/>
      <c r="J1" s="41"/>
    </row>
    <row r="2" spans="1:10" s="6" customFormat="1" ht="21">
      <c r="A2" s="104" t="s">
        <v>58</v>
      </c>
      <c r="B2" s="41"/>
      <c r="C2" s="41"/>
      <c r="D2" s="41"/>
      <c r="E2" s="41"/>
      <c r="F2" s="41"/>
      <c r="G2" s="41"/>
      <c r="H2" s="41"/>
      <c r="I2" s="41"/>
      <c r="J2" s="41"/>
    </row>
    <row r="3" spans="1:10" s="6" customFormat="1" ht="25.5">
      <c r="A3" s="42" t="s">
        <v>167</v>
      </c>
      <c r="B3" s="42"/>
      <c r="C3" s="42"/>
      <c r="D3" s="42"/>
      <c r="E3" s="42"/>
      <c r="F3" s="42"/>
      <c r="G3" s="42"/>
      <c r="H3" s="42"/>
      <c r="I3" s="42"/>
      <c r="J3" s="42"/>
    </row>
    <row r="4" spans="1:10" s="6" customFormat="1" ht="18" customHeight="1" thickBot="1">
      <c r="C4" s="126" t="s">
        <v>662</v>
      </c>
      <c r="E4" s="142"/>
      <c r="J4" s="90" t="s">
        <v>64</v>
      </c>
    </row>
    <row r="5" spans="1:10" s="25" customFormat="1" ht="26.25" customHeight="1">
      <c r="A5" s="991" t="s">
        <v>87</v>
      </c>
      <c r="B5" s="1051" t="s">
        <v>414</v>
      </c>
      <c r="C5" s="1006"/>
      <c r="D5" s="1006"/>
      <c r="E5" s="1006"/>
      <c r="F5" s="1006"/>
      <c r="G5" s="1007"/>
      <c r="H5" s="1052" t="s">
        <v>415</v>
      </c>
      <c r="I5" s="1052" t="s">
        <v>321</v>
      </c>
      <c r="J5" s="1053" t="s">
        <v>141</v>
      </c>
    </row>
    <row r="6" spans="1:10" s="25" customFormat="1" ht="40.5" customHeight="1">
      <c r="A6" s="992"/>
      <c r="B6" s="360" t="s">
        <v>176</v>
      </c>
      <c r="C6" s="360" t="s">
        <v>123</v>
      </c>
      <c r="D6" s="360" t="s">
        <v>124</v>
      </c>
      <c r="E6" s="360" t="s">
        <v>125</v>
      </c>
      <c r="F6" s="360" t="s">
        <v>126</v>
      </c>
      <c r="G6" s="397" t="s">
        <v>312</v>
      </c>
      <c r="H6" s="1009"/>
      <c r="I6" s="1009"/>
      <c r="J6" s="1054"/>
    </row>
    <row r="7" spans="1:10" s="28" customFormat="1" ht="36" customHeight="1">
      <c r="A7" s="358" t="s">
        <v>265</v>
      </c>
      <c r="B7" s="540">
        <v>12131</v>
      </c>
      <c r="C7" s="540">
        <v>21715061</v>
      </c>
      <c r="D7" s="540">
        <v>13151104</v>
      </c>
      <c r="E7" s="540">
        <v>269207</v>
      </c>
      <c r="F7" s="540">
        <v>1399867</v>
      </c>
      <c r="G7" s="541">
        <v>38616</v>
      </c>
      <c r="H7" s="541"/>
      <c r="I7" s="541"/>
      <c r="J7" s="542">
        <v>36585986</v>
      </c>
    </row>
    <row r="8" spans="1:10" s="28" customFormat="1" ht="36" customHeight="1">
      <c r="A8" s="358" t="s">
        <v>416</v>
      </c>
      <c r="B8" s="540">
        <v>0</v>
      </c>
      <c r="C8" s="540">
        <v>3036785</v>
      </c>
      <c r="D8" s="540">
        <v>2734001</v>
      </c>
      <c r="E8" s="540">
        <v>45457</v>
      </c>
      <c r="F8" s="540">
        <v>107900</v>
      </c>
      <c r="G8" s="541">
        <v>0</v>
      </c>
      <c r="H8" s="541"/>
      <c r="I8" s="541"/>
      <c r="J8" s="542">
        <v>5924143</v>
      </c>
    </row>
    <row r="9" spans="1:10" s="28" customFormat="1" ht="36" customHeight="1">
      <c r="A9" s="358" t="s">
        <v>417</v>
      </c>
      <c r="B9" s="540">
        <v>0</v>
      </c>
      <c r="C9" s="540">
        <v>764190</v>
      </c>
      <c r="D9" s="540">
        <v>1584574</v>
      </c>
      <c r="E9" s="540">
        <v>22718</v>
      </c>
      <c r="F9" s="540">
        <v>30217</v>
      </c>
      <c r="G9" s="541">
        <v>0</v>
      </c>
      <c r="H9" s="541"/>
      <c r="I9" s="541"/>
      <c r="J9" s="542">
        <v>2401699</v>
      </c>
    </row>
    <row r="10" spans="1:10" s="28" customFormat="1" ht="24" customHeight="1">
      <c r="A10" s="379" t="s">
        <v>266</v>
      </c>
      <c r="B10" s="543">
        <v>0</v>
      </c>
      <c r="C10" s="543">
        <v>0</v>
      </c>
      <c r="D10" s="543">
        <v>0</v>
      </c>
      <c r="E10" s="543">
        <v>0</v>
      </c>
      <c r="F10" s="543">
        <v>0</v>
      </c>
      <c r="G10" s="543">
        <v>0</v>
      </c>
      <c r="H10" s="544"/>
      <c r="I10" s="544"/>
      <c r="J10" s="545">
        <v>0</v>
      </c>
    </row>
    <row r="11" spans="1:10" s="28" customFormat="1" ht="44.25" customHeight="1">
      <c r="A11" s="358" t="s">
        <v>436</v>
      </c>
      <c r="B11" s="540">
        <v>12131</v>
      </c>
      <c r="C11" s="540">
        <v>25516036</v>
      </c>
      <c r="D11" s="540">
        <v>17469679</v>
      </c>
      <c r="E11" s="540">
        <v>337382</v>
      </c>
      <c r="F11" s="540">
        <v>1537984</v>
      </c>
      <c r="G11" s="540">
        <v>38616</v>
      </c>
      <c r="H11" s="541"/>
      <c r="I11" s="541"/>
      <c r="J11" s="542">
        <v>44911828</v>
      </c>
    </row>
    <row r="12" spans="1:10" s="28" customFormat="1" ht="32.450000000000003" customHeight="1">
      <c r="A12" s="379" t="s">
        <v>267</v>
      </c>
      <c r="B12" s="543">
        <v>708</v>
      </c>
      <c r="C12" s="543">
        <v>518931</v>
      </c>
      <c r="D12" s="543">
        <v>1252104</v>
      </c>
      <c r="E12" s="543">
        <v>19490</v>
      </c>
      <c r="F12" s="543">
        <v>99918</v>
      </c>
      <c r="G12" s="543">
        <v>4074</v>
      </c>
      <c r="H12" s="544"/>
      <c r="I12" s="544"/>
      <c r="J12" s="545">
        <v>1895225</v>
      </c>
    </row>
    <row r="13" spans="1:10" s="28" customFormat="1" ht="24" customHeight="1">
      <c r="A13" s="546" t="s">
        <v>73</v>
      </c>
      <c r="B13" s="543">
        <v>0</v>
      </c>
      <c r="C13" s="543">
        <v>41711</v>
      </c>
      <c r="D13" s="543">
        <v>51224</v>
      </c>
      <c r="E13" s="543">
        <v>643</v>
      </c>
      <c r="F13" s="543">
        <v>5441</v>
      </c>
      <c r="G13" s="544">
        <v>385</v>
      </c>
      <c r="H13" s="544"/>
      <c r="I13" s="544"/>
      <c r="J13" s="545">
        <v>99404</v>
      </c>
    </row>
    <row r="14" spans="1:10" s="28" customFormat="1" ht="24" customHeight="1">
      <c r="A14" s="546" t="s">
        <v>75</v>
      </c>
      <c r="B14" s="543">
        <v>708</v>
      </c>
      <c r="C14" s="543">
        <v>429540</v>
      </c>
      <c r="D14" s="543">
        <v>1077429</v>
      </c>
      <c r="E14" s="543">
        <v>15617</v>
      </c>
      <c r="F14" s="543">
        <v>82192</v>
      </c>
      <c r="G14" s="544">
        <v>3360</v>
      </c>
      <c r="H14" s="544"/>
      <c r="I14" s="544"/>
      <c r="J14" s="545">
        <v>1608846</v>
      </c>
    </row>
    <row r="15" spans="1:10" s="734" customFormat="1" ht="24" customHeight="1">
      <c r="A15" s="546" t="s">
        <v>620</v>
      </c>
      <c r="B15" s="543">
        <v>0</v>
      </c>
      <c r="C15" s="543">
        <v>0</v>
      </c>
      <c r="D15" s="543">
        <v>0</v>
      </c>
      <c r="E15" s="543">
        <v>0</v>
      </c>
      <c r="F15" s="543">
        <v>0</v>
      </c>
      <c r="G15" s="544">
        <v>0</v>
      </c>
      <c r="H15" s="544"/>
      <c r="I15" s="544"/>
      <c r="J15" s="545">
        <v>0</v>
      </c>
    </row>
    <row r="16" spans="1:10" s="28" customFormat="1" ht="24" customHeight="1">
      <c r="A16" s="546" t="s">
        <v>79</v>
      </c>
      <c r="B16" s="543">
        <v>0</v>
      </c>
      <c r="C16" s="543">
        <v>47647</v>
      </c>
      <c r="D16" s="543">
        <v>123451</v>
      </c>
      <c r="E16" s="543">
        <v>3230</v>
      </c>
      <c r="F16" s="543">
        <v>12285</v>
      </c>
      <c r="G16" s="544">
        <v>329</v>
      </c>
      <c r="H16" s="544"/>
      <c r="I16" s="544"/>
      <c r="J16" s="545">
        <v>186942</v>
      </c>
    </row>
    <row r="17" spans="1:10" ht="24" customHeight="1">
      <c r="A17" s="546" t="s">
        <v>256</v>
      </c>
      <c r="B17" s="543">
        <v>0</v>
      </c>
      <c r="C17" s="543">
        <v>33</v>
      </c>
      <c r="D17" s="543">
        <v>0</v>
      </c>
      <c r="E17" s="543">
        <v>0</v>
      </c>
      <c r="F17" s="543">
        <v>0</v>
      </c>
      <c r="G17" s="544">
        <v>0</v>
      </c>
      <c r="H17" s="544"/>
      <c r="I17" s="544"/>
      <c r="J17" s="545">
        <v>33</v>
      </c>
    </row>
    <row r="18" spans="1:10" ht="33.75" customHeight="1">
      <c r="A18" s="85"/>
      <c r="B18" s="143"/>
      <c r="C18" s="144"/>
      <c r="D18" s="144"/>
      <c r="E18" s="144"/>
      <c r="F18" s="144"/>
      <c r="G18" s="204"/>
      <c r="H18" s="204"/>
      <c r="I18" s="204"/>
      <c r="J18" s="145"/>
    </row>
    <row r="19" spans="1:10" ht="32.450000000000003" customHeight="1">
      <c r="A19" s="85"/>
      <c r="B19" s="143"/>
      <c r="C19" s="144"/>
      <c r="D19" s="144"/>
      <c r="E19" s="144"/>
      <c r="F19" s="144"/>
      <c r="G19" s="204"/>
      <c r="H19" s="204"/>
      <c r="I19" s="204"/>
      <c r="J19" s="145"/>
    </row>
    <row r="20" spans="1:10" ht="33.75" customHeight="1">
      <c r="A20" s="85"/>
      <c r="B20" s="143"/>
      <c r="C20" s="144"/>
      <c r="D20" s="144"/>
      <c r="E20" s="144"/>
      <c r="F20" s="144"/>
      <c r="G20" s="204"/>
      <c r="H20" s="204"/>
      <c r="I20" s="204"/>
      <c r="J20" s="145"/>
    </row>
    <row r="21" spans="1:10" ht="34.5" customHeight="1">
      <c r="A21" s="85"/>
      <c r="B21" s="143"/>
      <c r="C21" s="144"/>
      <c r="D21" s="144"/>
      <c r="E21" s="144"/>
      <c r="F21" s="144"/>
      <c r="G21" s="204"/>
      <c r="H21" s="204"/>
      <c r="I21" s="204"/>
      <c r="J21" s="145"/>
    </row>
    <row r="22" spans="1:10" ht="34.5" customHeight="1">
      <c r="A22" s="85"/>
      <c r="B22" s="143"/>
      <c r="C22" s="144"/>
      <c r="D22" s="144"/>
      <c r="E22" s="144"/>
      <c r="F22" s="144"/>
      <c r="G22" s="204"/>
      <c r="H22" s="204"/>
      <c r="I22" s="204"/>
      <c r="J22" s="145"/>
    </row>
    <row r="23" spans="1:10" ht="33.75" customHeight="1">
      <c r="A23" s="85"/>
      <c r="B23" s="143"/>
      <c r="C23" s="144"/>
      <c r="D23" s="144"/>
      <c r="E23" s="144"/>
      <c r="F23" s="144"/>
      <c r="G23" s="204"/>
      <c r="H23" s="204"/>
      <c r="I23" s="204"/>
      <c r="J23" s="145"/>
    </row>
    <row r="24" spans="1:10" ht="50.45" customHeight="1">
      <c r="A24" s="85"/>
      <c r="B24" s="143"/>
      <c r="C24" s="144"/>
      <c r="D24" s="144"/>
      <c r="E24" s="144"/>
      <c r="F24" s="144"/>
      <c r="G24" s="204"/>
      <c r="H24" s="204"/>
      <c r="I24" s="204"/>
      <c r="J24" s="145"/>
    </row>
    <row r="25" spans="1:10" ht="31.15" customHeight="1">
      <c r="A25" s="85"/>
      <c r="B25" s="143"/>
      <c r="C25" s="144"/>
      <c r="D25" s="144"/>
      <c r="E25" s="144"/>
      <c r="F25" s="144"/>
      <c r="G25" s="204"/>
      <c r="H25" s="204"/>
      <c r="I25" s="204"/>
      <c r="J25" s="145"/>
    </row>
    <row r="26" spans="1:10" ht="42" customHeight="1">
      <c r="A26" s="85"/>
      <c r="B26" s="143"/>
      <c r="C26" s="144"/>
      <c r="D26" s="144"/>
      <c r="E26" s="144"/>
      <c r="F26" s="144"/>
      <c r="G26" s="204"/>
      <c r="H26" s="204"/>
      <c r="I26" s="204"/>
      <c r="J26" s="145"/>
    </row>
    <row r="27" spans="1:10" ht="31.15" customHeight="1">
      <c r="A27" s="85"/>
      <c r="B27" s="143"/>
      <c r="C27" s="144"/>
      <c r="D27" s="144"/>
      <c r="E27" s="144"/>
      <c r="F27" s="144"/>
      <c r="G27" s="204"/>
      <c r="H27" s="204"/>
      <c r="I27" s="204"/>
      <c r="J27" s="145"/>
    </row>
    <row r="28" spans="1:10" ht="36.75" customHeight="1" thickBot="1">
      <c r="A28" s="146"/>
      <c r="B28" s="147"/>
      <c r="C28" s="148"/>
      <c r="D28" s="148"/>
      <c r="E28" s="148"/>
      <c r="F28" s="148"/>
      <c r="G28" s="205"/>
      <c r="H28" s="205"/>
      <c r="I28" s="205"/>
      <c r="J28" s="149"/>
    </row>
    <row r="29" spans="1:10" ht="33.75" customHeight="1">
      <c r="A29" s="735"/>
      <c r="B29" s="736"/>
      <c r="C29" s="737"/>
      <c r="D29" s="737"/>
      <c r="E29" s="737"/>
      <c r="F29" s="737"/>
      <c r="G29" s="737"/>
      <c r="H29" s="737"/>
      <c r="I29" s="737"/>
      <c r="J29" s="737"/>
    </row>
    <row r="30" spans="1:10">
      <c r="A30" s="7"/>
      <c r="B30" s="225"/>
      <c r="C30" s="226"/>
      <c r="D30" s="226"/>
      <c r="E30" s="226"/>
      <c r="F30" s="226"/>
      <c r="G30" s="226"/>
      <c r="H30" s="226"/>
      <c r="I30" s="226"/>
      <c r="J30" s="226"/>
    </row>
    <row r="31" spans="1:10">
      <c r="A31" s="7"/>
      <c r="B31" s="362"/>
      <c r="C31" s="363"/>
      <c r="D31" s="363"/>
      <c r="E31" s="363"/>
      <c r="F31" s="363"/>
      <c r="G31" s="363"/>
      <c r="H31" s="363"/>
      <c r="I31" s="363"/>
      <c r="J31" s="363"/>
    </row>
    <row r="32" spans="1:10">
      <c r="A32" s="7"/>
      <c r="B32" s="225"/>
      <c r="C32" s="226"/>
      <c r="D32" s="226"/>
      <c r="E32" s="226"/>
      <c r="F32" s="226"/>
      <c r="G32" s="226"/>
      <c r="H32" s="226"/>
      <c r="I32" s="226"/>
      <c r="J32" s="226"/>
    </row>
    <row r="33" spans="1:10" ht="8.4499999999999993" customHeight="1">
      <c r="A33" s="7"/>
      <c r="B33" s="225"/>
      <c r="C33" s="226"/>
      <c r="D33" s="226"/>
      <c r="E33" s="226"/>
      <c r="F33" s="226"/>
      <c r="G33" s="226"/>
      <c r="H33" s="226"/>
      <c r="I33" s="226"/>
      <c r="J33" s="226"/>
    </row>
    <row r="34" spans="1:10">
      <c r="A34" s="7"/>
      <c r="B34" s="225"/>
      <c r="C34" s="226"/>
      <c r="D34" s="226"/>
      <c r="E34" s="226"/>
      <c r="F34" s="226"/>
      <c r="G34" s="226"/>
      <c r="H34" s="226"/>
      <c r="I34" s="226"/>
      <c r="J34" s="226"/>
    </row>
  </sheetData>
  <mergeCells count="5">
    <mergeCell ref="A5:A6"/>
    <mergeCell ref="B5:G5"/>
    <mergeCell ref="H5:H6"/>
    <mergeCell ref="I5:I6"/>
    <mergeCell ref="J5:J6"/>
  </mergeCells>
  <phoneticPr fontId="14" type="noConversion"/>
  <printOptions horizontalCentered="1"/>
  <pageMargins left="0.47244094488188981" right="0.47244094488188981" top="0.70866141732283472" bottom="0.70866141732283472" header="0.47244094488188981" footer="0.31496062992125984"/>
  <pageSetup paperSize="9" scale="84" firstPageNumber="68" orientation="portrait" blackAndWhite="1" useFirstPageNumber="1" r:id="rId1"/>
  <headerFooter alignWithMargins="0">
    <oddFooter>&amp;C&amp;"標楷體,標準"&amp;14&amp;P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27</vt:i4>
      </vt:variant>
      <vt:variant>
        <vt:lpstr>已命名的範圍</vt:lpstr>
      </vt:variant>
      <vt:variant>
        <vt:i4>33</vt:i4>
      </vt:variant>
    </vt:vector>
  </HeadingPairs>
  <TitlesOfParts>
    <vt:vector size="60" baseType="lpstr">
      <vt:lpstr>收支預計表</vt:lpstr>
      <vt:lpstr>餘絀撥補</vt:lpstr>
      <vt:lpstr>現金補充說明</vt:lpstr>
      <vt:lpstr>醫療收入</vt:lpstr>
      <vt:lpstr>其他業務及業務外收入</vt:lpstr>
      <vt:lpstr>固定資產增置</vt:lpstr>
      <vt:lpstr>固定資產增置資金來源</vt:lpstr>
      <vt:lpstr>資本支出預期進度</vt:lpstr>
      <vt:lpstr>折舊明細表</vt:lpstr>
      <vt:lpstr>資產報廢明細表</vt:lpstr>
      <vt:lpstr>資金轉投資及其餘絀明細表</vt:lpstr>
      <vt:lpstr>基金數額增減明細表</vt:lpstr>
      <vt:lpstr>主要業務計畫</vt:lpstr>
      <vt:lpstr>員工人數</vt:lpstr>
      <vt:lpstr>用人費用彙計表</vt:lpstr>
      <vt:lpstr>公務車輛(沒有新增也要放)</vt:lpstr>
      <vt:lpstr>108補辦預算</vt:lpstr>
      <vt:lpstr>分年性項目</vt:lpstr>
      <vt:lpstr>資金三級_主</vt:lpstr>
      <vt:lpstr>教學六級</vt:lpstr>
      <vt:lpstr>空頁 (35)</vt:lpstr>
      <vt:lpstr>醫療六級</vt:lpstr>
      <vt:lpstr>其他業務六級</vt:lpstr>
      <vt:lpstr>管總六級</vt:lpstr>
      <vt:lpstr>業務外六級</vt:lpstr>
      <vt:lpstr>預計平衡表_主</vt:lpstr>
      <vt:lpstr>各項六級_主</vt:lpstr>
      <vt:lpstr>'公務車輛(沒有新增也要放)'!Print_Area</vt:lpstr>
      <vt:lpstr>主要業務計畫!Print_Area</vt:lpstr>
      <vt:lpstr>用人費用彙計表!Print_Area</vt:lpstr>
      <vt:lpstr>各項六級_主!Print_Area</vt:lpstr>
      <vt:lpstr>收支預計表!Print_Area</vt:lpstr>
      <vt:lpstr>折舊明細表!Print_Area</vt:lpstr>
      <vt:lpstr>其他業務六級!Print_Area</vt:lpstr>
      <vt:lpstr>其他業務及業務外收入!Print_Area</vt:lpstr>
      <vt:lpstr>固定資產增置!Print_Area</vt:lpstr>
      <vt:lpstr>固定資產增置資金來源!Print_Area</vt:lpstr>
      <vt:lpstr>員工人數!Print_Area</vt:lpstr>
      <vt:lpstr>基金數額增減明細表!Print_Area</vt:lpstr>
      <vt:lpstr>教學六級!Print_Area</vt:lpstr>
      <vt:lpstr>現金補充說明!Print_Area</vt:lpstr>
      <vt:lpstr>業務外六級!Print_Area</vt:lpstr>
      <vt:lpstr>資金轉投資及其餘絀明細表!Print_Area</vt:lpstr>
      <vt:lpstr>資產報廢明細表!Print_Area</vt:lpstr>
      <vt:lpstr>預計平衡表_主!Print_Area</vt:lpstr>
      <vt:lpstr>管總六級!Print_Area</vt:lpstr>
      <vt:lpstr>餘絀撥補!Print_Area</vt:lpstr>
      <vt:lpstr>醫療六級!Print_Area</vt:lpstr>
      <vt:lpstr>醫療收入!Print_Area</vt:lpstr>
      <vt:lpstr>用人費用彙計表!Print_Titles</vt:lpstr>
      <vt:lpstr>各項六級_主!Print_Titles</vt:lpstr>
      <vt:lpstr>收支預計表!Print_Titles</vt:lpstr>
      <vt:lpstr>其他業務六級!Print_Titles</vt:lpstr>
      <vt:lpstr>教學六級!Print_Titles</vt:lpstr>
      <vt:lpstr>業務外六級!Print_Titles</vt:lpstr>
      <vt:lpstr>資本支出預期進度!Print_Titles</vt:lpstr>
      <vt:lpstr>資金三級_主!Print_Titles</vt:lpstr>
      <vt:lpstr>預計平衡表_主!Print_Titles</vt:lpstr>
      <vt:lpstr>管總六級!Print_Titles</vt:lpstr>
      <vt:lpstr>醫療六級!Print_Titles</vt:lpstr>
    </vt:vector>
  </TitlesOfParts>
  <Company>主計處</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張育珍</dc:creator>
  <cp:lastModifiedBy>謝杰志</cp:lastModifiedBy>
  <cp:lastPrinted>2022-01-20T06:31:34Z</cp:lastPrinted>
  <dcterms:created xsi:type="dcterms:W3CDTF">2000-03-07T12:02:34Z</dcterms:created>
  <dcterms:modified xsi:type="dcterms:W3CDTF">2022-01-24T06:32:09Z</dcterms:modified>
</cp:coreProperties>
</file>